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форма" sheetId="1" r:id="rId1"/>
    <sheet name="внебюджет" sheetId="2" r:id="rId2"/>
    <sheet name="расшифровка раз.2" sheetId="3" r:id="rId3"/>
    <sheet name="расшифровка раз.3" sheetId="4" r:id="rId4"/>
    <sheet name="прил №4" sheetId="5" r:id="rId5"/>
    <sheet name="прил №5" sheetId="6" r:id="rId6"/>
  </sheets>
  <definedNames/>
  <calcPr fullCalcOnLoad="1" refMode="R1C1"/>
</workbook>
</file>

<file path=xl/sharedStrings.xml><?xml version="1.0" encoding="utf-8"?>
<sst xmlns="http://schemas.openxmlformats.org/spreadsheetml/2006/main" count="722" uniqueCount="473">
  <si>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</si>
  <si>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</si>
  <si>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</si>
  <si>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</si>
  <si>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</si>
  <si>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</si>
  <si>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</si>
  <si>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</si>
  <si>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</si>
  <si>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</si>
  <si>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</si>
  <si>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</si>
  <si>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</si>
  <si>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</si>
  <si>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 (подразделения)</t>
  </si>
  <si>
    <t xml:space="preserve">I.  Сведения о деятельности муниципального учреждения </t>
  </si>
  <si>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</si>
  <si>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</si>
  <si>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</si>
  <si>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</si>
  <si>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</si>
  <si>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</si>
  <si>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</si>
  <si>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</si>
  <si>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</si>
  <si>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</si>
  <si>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</si>
  <si>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</si>
  <si>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</si>
  <si>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</si>
  <si>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муниципального образования Новокубанский район</t>
  </si>
  <si>
    <t>2.2. Дебиторская задолженность по выданным авансам, полученным за счет средств бюджета муниципального образования Новокубанский район,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</si>
  <si>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</si>
  <si>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</si>
  <si>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</si>
  <si>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</si>
  <si>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</si>
  <si>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</si>
  <si>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</si>
  <si>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</si>
  <si>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</si>
  <si>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</si>
  <si>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</si>
  <si>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</si>
  <si>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</si>
  <si>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</si>
  <si>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</si>
  <si>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</si>
  <si>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</si>
  <si>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</si>
  <si>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</si>
  <si>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</si>
  <si>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</si>
  <si>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</si>
  <si>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</si>
  <si>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муниципального образования Новокубанский район,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</si>
  <si>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</si>
  <si>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</si>
  <si>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</si>
  <si>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</si>
  <si>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</si>
  <si>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</si>
  <si>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</si>
  <si>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</si>
  <si>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</si>
  <si>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</si>
  <si>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</si>
  <si>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</si>
  <si>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</si>
  <si>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</si>
  <si>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</si>
  <si>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</si>
  <si>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</si>
  <si>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</si>
  <si>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</si>
  <si>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</si>
  <si>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</si>
  <si>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</si>
  <si>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</si>
  <si>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</si>
  <si>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</si>
  <si>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</si>
  <si>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</si>
  <si>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</si>
  <si>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</si>
  <si>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</si>
  <si>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</si>
  <si>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 (иных финансовых органах)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</si>
  <si>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</si>
  <si>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</si>
  <si>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</si>
  <si>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</si>
  <si>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</si>
  <si>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</si>
  <si>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</si>
  <si>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муниципальными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</si>
  <si>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</si>
  <si>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</si>
  <si>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</si>
  <si>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</si>
  <si>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</si>
  <si>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</si>
  <si>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</si>
  <si>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</si>
  <si>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</si>
  <si>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</si>
  <si>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</si>
  <si>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</si>
  <si>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</si>
  <si>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</si>
  <si>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</si>
  <si>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</si>
  <si>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</si>
  <si>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</si>
  <si>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</si>
  <si>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</si>
  <si>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</si>
  <si>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</si>
  <si>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</si>
  <si>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</si>
  <si>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</si>
  <si>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</si>
  <si>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</si>
  <si>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</si>
  <si>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</si>
  <si>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</si>
  <si>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</si>
  <si>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</si>
  <si>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</si>
  <si>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учреждения (подразделения)</t>
  </si>
  <si>
    <t>(уполномоченное  лицо)</t>
  </si>
  <si>
    <t>Главный бухгалтер муниципального учреждения (подразделения)</t>
  </si>
  <si>
    <t>Муниципальный бюджет</t>
  </si>
  <si>
    <t>Краевой бюджет</t>
  </si>
  <si>
    <t xml:space="preserve">Наименование получателя средств  муниципального бюджета бюджета                               </t>
  </si>
  <si>
    <t>№                                                                                                                                                      п/п</t>
  </si>
  <si>
    <t>Наименование</t>
  </si>
  <si>
    <t>КОСГУ</t>
  </si>
  <si>
    <t>Ед. изм.</t>
  </si>
  <si>
    <t>бюджет</t>
  </si>
  <si>
    <t>федеральный</t>
  </si>
  <si>
    <t>краевой</t>
  </si>
  <si>
    <t>муниципальный</t>
  </si>
  <si>
    <t>внебюджнт</t>
  </si>
  <si>
    <t>5.1</t>
  </si>
  <si>
    <t>Оплата труда и начисления на выплаты по оплате труда</t>
  </si>
  <si>
    <t>5.1.1</t>
  </si>
  <si>
    <t xml:space="preserve">Заработная плата </t>
  </si>
  <si>
    <t>штатное расписание  АУП   (11ед.)</t>
  </si>
  <si>
    <t>тарификация  основного персонала  учителя (84,88ед.)</t>
  </si>
  <si>
    <t>штатное расписание педагогический персонал (прочие)   ( ед.)</t>
  </si>
  <si>
    <t>штатное расписание  служащие   ( ед.)</t>
  </si>
  <si>
    <t>штатное расписание   МОП  (68,69 ед.)</t>
  </si>
  <si>
    <t>стимулирующие выплаты, премии</t>
  </si>
  <si>
    <t>выплаты компенсационного характера</t>
  </si>
  <si>
    <t>Доплаты до МРОТ</t>
  </si>
  <si>
    <t>5.1.2</t>
  </si>
  <si>
    <t>Прочие выплаты (кроме компенсации за книгоиздательскую продукцию)</t>
  </si>
  <si>
    <t>5.1.3</t>
  </si>
  <si>
    <t>суточные при служебных командировках</t>
  </si>
  <si>
    <t>Пособие по уходу за реб.от 1,5 до 3-х лет</t>
  </si>
  <si>
    <t>Прочие выплаты (компенсация за книгоиздательскую продукцию)</t>
  </si>
  <si>
    <t>5.1.4</t>
  </si>
  <si>
    <t xml:space="preserve">Начисления на выплаты по оплате труда </t>
  </si>
  <si>
    <t>5.2</t>
  </si>
  <si>
    <t>Приобретение расходных материалов</t>
  </si>
  <si>
    <t>5.2.1</t>
  </si>
  <si>
    <t xml:space="preserve">Продукты </t>
  </si>
  <si>
    <t>Абонентская плата  за услуги связи (телефон)</t>
  </si>
  <si>
    <t>Абонентская плата  за радиоточки</t>
  </si>
  <si>
    <t>Поминутная оплата (телефон)</t>
  </si>
  <si>
    <t>Междугородние переговоры (телефон)</t>
  </si>
  <si>
    <t>Услуги сотовой связи</t>
  </si>
  <si>
    <t>Предоставление доступа в Интернет</t>
  </si>
  <si>
    <t>Абонплата за интернет</t>
  </si>
  <si>
    <t>Оплата за пересылку служебной корреспонденции</t>
  </si>
  <si>
    <t>почтовые конверты</t>
  </si>
  <si>
    <t xml:space="preserve">почтовые марки </t>
  </si>
  <si>
    <t>оплата за проезд (расчет прилагается)</t>
  </si>
  <si>
    <t>Армавир-Краснодар; Краснодар-Армавир; 250 руб.*2*2чел.*18 поездок= 18000 руб.</t>
  </si>
  <si>
    <t>5.3</t>
  </si>
  <si>
    <t>5.3.1</t>
  </si>
  <si>
    <t>Оплата отопления (50%)</t>
  </si>
  <si>
    <t>5.3.2</t>
  </si>
  <si>
    <t>Горячее водоснабжение</t>
  </si>
  <si>
    <t>5.3.3</t>
  </si>
  <si>
    <t>Оплата потребления газа (50%)</t>
  </si>
  <si>
    <t>5.3.4</t>
  </si>
  <si>
    <t>Оплата потребления электрической энергии ( 70%)</t>
  </si>
  <si>
    <t>5.3.5</t>
  </si>
  <si>
    <t>Оплата водоснабжения помещений            ( 70%)</t>
  </si>
  <si>
    <t>5.3.6</t>
  </si>
  <si>
    <t>Водопотребление (потребление холодной воды  канализ.) ( 70%)</t>
  </si>
  <si>
    <t>5.3.7</t>
  </si>
  <si>
    <t>Водоотведение ( вывоз жидких нечистот) ( 70%)</t>
  </si>
  <si>
    <t>5.4</t>
  </si>
  <si>
    <t>Общехозяйственные нужды</t>
  </si>
  <si>
    <t>5.4.1</t>
  </si>
  <si>
    <t>5.4.2</t>
  </si>
  <si>
    <t>5.4.3</t>
  </si>
  <si>
    <t>вневедомственная охрана</t>
  </si>
  <si>
    <t>Суточные при служебных командировках</t>
  </si>
  <si>
    <t>Проезд</t>
  </si>
  <si>
    <t>5.4.6</t>
  </si>
  <si>
    <t>страхованиегражданской ответственности владельцев транспортных средств</t>
  </si>
  <si>
    <t>5.4.4</t>
  </si>
  <si>
    <t>Канц принадлежности, моющ ср-во</t>
  </si>
  <si>
    <t>5.4.5</t>
  </si>
  <si>
    <t>Расходы по найму жилых помещ. при служ. команд.</t>
  </si>
  <si>
    <t>5.4.9</t>
  </si>
  <si>
    <t>5.4.10</t>
  </si>
  <si>
    <t>5.4.11</t>
  </si>
  <si>
    <t>5.4.12</t>
  </si>
  <si>
    <t xml:space="preserve">Сопровождение специал. Программ </t>
  </si>
  <si>
    <t>5.4.7</t>
  </si>
  <si>
    <t>Подписка на периодические издания</t>
  </si>
  <si>
    <t>5.4.8</t>
  </si>
  <si>
    <t>Учебники</t>
  </si>
  <si>
    <t>Дератизация помещ</t>
  </si>
  <si>
    <t>Расходы по обслуж. операций по пластиковым картам услуги банка о,3%</t>
  </si>
  <si>
    <t xml:space="preserve">медосмотр </t>
  </si>
  <si>
    <t>прочие расходы</t>
  </si>
  <si>
    <t>Прочие расходы (кроме стипендий)</t>
  </si>
  <si>
    <t xml:space="preserve">Транспортный налог      </t>
  </si>
  <si>
    <t>Земельный налог</t>
  </si>
  <si>
    <t>Плата за загрязнение окружающей среды</t>
  </si>
  <si>
    <t>Госпошлина</t>
  </si>
  <si>
    <t>призы</t>
  </si>
  <si>
    <t>цветы</t>
  </si>
  <si>
    <t>Организационные взносы</t>
  </si>
  <si>
    <t>налог на имущество 2,2% от остаточной стоимости</t>
  </si>
  <si>
    <t>Налог на землю                                                6,9%</t>
  </si>
  <si>
    <t>Стипендии</t>
  </si>
  <si>
    <t>Прочие расходы (выплата стипендий)</t>
  </si>
  <si>
    <t>детям-сиротам</t>
  </si>
  <si>
    <t>чел</t>
  </si>
  <si>
    <t>остальным учащимся</t>
  </si>
  <si>
    <t>по постановлению от 21.10.2003 № 994</t>
  </si>
  <si>
    <t>по постановлению от 21.10.2003 № 1003</t>
  </si>
  <si>
    <t>III</t>
  </si>
  <si>
    <t xml:space="preserve">Поступление нефинансовых активов </t>
  </si>
  <si>
    <t>Увеличение стоимости основных средств:</t>
  </si>
  <si>
    <t>Платья русские народные(танц)</t>
  </si>
  <si>
    <t>шт</t>
  </si>
  <si>
    <t>Рубашка русская народная муж.</t>
  </si>
  <si>
    <t>Куб.соврем.жен. (вок)</t>
  </si>
  <si>
    <t>Куб. соврем.рубашка( вок)</t>
  </si>
  <si>
    <t>Головной убор жен. Танцевальный</t>
  </si>
  <si>
    <t>Головной убор муж.. Танцевальный</t>
  </si>
  <si>
    <t>Головной жен. Вокальный</t>
  </si>
  <si>
    <t>Кубанская папаха</t>
  </si>
  <si>
    <t>Униформа ( кофта женская)</t>
  </si>
  <si>
    <t>Униформа ( пиджак мужской)</t>
  </si>
  <si>
    <t>Куклы ростовые</t>
  </si>
  <si>
    <t>штук</t>
  </si>
  <si>
    <t>Сапоги мужс. Танцевальные</t>
  </si>
  <si>
    <t>пар</t>
  </si>
  <si>
    <t>Ботинки- румынки женс.(танц.)</t>
  </si>
  <si>
    <t>Джазовки (муж)</t>
  </si>
  <si>
    <t>Джазовки (жен)</t>
  </si>
  <si>
    <t>Чикмень</t>
  </si>
  <si>
    <t>Задник    2* 14</t>
  </si>
  <si>
    <t>Кулиса   5*2,2</t>
  </si>
  <si>
    <t>Падуги   9*13</t>
  </si>
  <si>
    <t>Супер  задник    5,2*18</t>
  </si>
  <si>
    <t>Сейф  КБ 021</t>
  </si>
  <si>
    <t>Сейф  КБ 011Т</t>
  </si>
  <si>
    <t>Комплект тренажеров</t>
  </si>
  <si>
    <t>ком</t>
  </si>
  <si>
    <t>Тюль на окна</t>
  </si>
  <si>
    <t>м</t>
  </si>
  <si>
    <t xml:space="preserve">Автомобиль ГАЗ </t>
  </si>
  <si>
    <t>шт1</t>
  </si>
  <si>
    <t>Кавролин</t>
  </si>
  <si>
    <t>п.м</t>
  </si>
  <si>
    <t>Видеодвойка-телевизор LG DC 778</t>
  </si>
  <si>
    <t>Фотоаппарат цифровой  Sony Н7</t>
  </si>
  <si>
    <t>Мячи</t>
  </si>
  <si>
    <t>Учебники:</t>
  </si>
  <si>
    <t>Увеличение стоимости материальных активов</t>
  </si>
  <si>
    <t>2.13.</t>
  </si>
  <si>
    <t>Хозяйственные материалы:</t>
  </si>
  <si>
    <t>Мыло хозяйственное, 200г.</t>
  </si>
  <si>
    <t>Мыло туалетное, 75г.</t>
  </si>
  <si>
    <t>Чистящее средство для унитазов, кафеля, 750г.</t>
  </si>
  <si>
    <t>Сода кальценированная, 700г.</t>
  </si>
  <si>
    <t>пачка</t>
  </si>
  <si>
    <t>Хлорная известь, 1кг</t>
  </si>
  <si>
    <t>кг</t>
  </si>
  <si>
    <t>Средство для чистки стекол,аэрозоль 500г.</t>
  </si>
  <si>
    <t>Обтирочное полотно</t>
  </si>
  <si>
    <t>п.м.</t>
  </si>
  <si>
    <t>Корзина для мусора</t>
  </si>
  <si>
    <t>Ведро пластмассовое</t>
  </si>
  <si>
    <t>Ведро оцинкованное</t>
  </si>
  <si>
    <t>Эл.лампы</t>
  </si>
  <si>
    <t>Бумага писчая</t>
  </si>
  <si>
    <t>2.14.</t>
  </si>
  <si>
    <t>Канцелярские товары:</t>
  </si>
  <si>
    <t xml:space="preserve">Авторучки </t>
  </si>
  <si>
    <t>Скоросшиватель</t>
  </si>
  <si>
    <t>Папка- конверт</t>
  </si>
  <si>
    <t>Кнопки</t>
  </si>
  <si>
    <t>Скрепки</t>
  </si>
  <si>
    <t>Скотч</t>
  </si>
  <si>
    <t>Тетрадь 18 листов</t>
  </si>
  <si>
    <t>Тетрадь 48 листов</t>
  </si>
  <si>
    <t>Маркеры</t>
  </si>
  <si>
    <t>Файлы</t>
  </si>
  <si>
    <t>Ватман</t>
  </si>
  <si>
    <t>Клей ПВА</t>
  </si>
  <si>
    <t>Клей бумажный</t>
  </si>
  <si>
    <t>Корректор</t>
  </si>
  <si>
    <t>Ластик</t>
  </si>
  <si>
    <t>Ножницы</t>
  </si>
  <si>
    <t>Цветная бумага</t>
  </si>
  <si>
    <t>Цветной картон</t>
  </si>
  <si>
    <t>Фломастеры</t>
  </si>
  <si>
    <t>Гуашь</t>
  </si>
  <si>
    <t>Папки для документов</t>
  </si>
  <si>
    <t>2.15.</t>
  </si>
  <si>
    <t>Запасные части к автомобилям:</t>
  </si>
  <si>
    <t>2.16.</t>
  </si>
  <si>
    <t>Прочие:</t>
  </si>
  <si>
    <t>ИТОГО по бюджетной смете</t>
  </si>
  <si>
    <t>адресс</t>
  </si>
  <si>
    <t>КЭСР</t>
  </si>
  <si>
    <t>Количество</t>
  </si>
  <si>
    <t xml:space="preserve"> Цена за ед. продукции</t>
  </si>
  <si>
    <t>Итого сумма на год</t>
  </si>
  <si>
    <t>внебюджет</t>
  </si>
  <si>
    <t>п.10</t>
  </si>
  <si>
    <t>Содержание недвижимого имущества</t>
  </si>
  <si>
    <t>п.9.2</t>
  </si>
  <si>
    <t>Оплата отопления и технологических нужд (50%)</t>
  </si>
  <si>
    <t xml:space="preserve"> Гкал</t>
  </si>
  <si>
    <t>п.9.1</t>
  </si>
  <si>
    <t>Оплата потребления электрической энергии (30%)</t>
  </si>
  <si>
    <t xml:space="preserve"> кВт/ч</t>
  </si>
  <si>
    <t>т.куб.м</t>
  </si>
  <si>
    <t>Водопотребление холодной воды (30%)</t>
  </si>
  <si>
    <t xml:space="preserve"> куб.м.</t>
  </si>
  <si>
    <t>Водоотведение (30%)</t>
  </si>
  <si>
    <t>Водоотведение ( вывоз жидких нечистот) ( 30%)</t>
  </si>
  <si>
    <t>п.9.3</t>
  </si>
  <si>
    <t xml:space="preserve">Вывоз мусора     </t>
  </si>
  <si>
    <t xml:space="preserve">Опрессовка системы отопления    </t>
  </si>
  <si>
    <t>Обслуживание охранной сигнализации</t>
  </si>
  <si>
    <t>ТО газового оборудования</t>
  </si>
  <si>
    <t>Охранная и пожарная сигнализация</t>
  </si>
  <si>
    <t>Вывоз листвы</t>
  </si>
  <si>
    <t>Очистка канализационной сети</t>
  </si>
  <si>
    <t>п.11</t>
  </si>
  <si>
    <t>Содержание движимого имущества</t>
  </si>
  <si>
    <t>Техобслуживание (техосмотр)</t>
  </si>
  <si>
    <t>Текущий ремонт мебели, орг.техники</t>
  </si>
  <si>
    <t xml:space="preserve">Расходные материалы               </t>
  </si>
  <si>
    <t xml:space="preserve">Страхование гражданской ответственности    </t>
  </si>
  <si>
    <t xml:space="preserve">Транспортный налог            </t>
  </si>
  <si>
    <t>п.12</t>
  </si>
  <si>
    <t>Налог на имущество</t>
  </si>
  <si>
    <t>Плата за негативное воздействие на окружающую среду</t>
  </si>
  <si>
    <t>х</t>
  </si>
  <si>
    <t xml:space="preserve">Штрафы, пени,налоги                </t>
  </si>
  <si>
    <t>п.13</t>
  </si>
  <si>
    <t>Затраты на укрепление материальной базы</t>
  </si>
  <si>
    <t>Мебель ( шкаф, стол)</t>
  </si>
  <si>
    <t xml:space="preserve">Приобретение орг.техники                </t>
  </si>
  <si>
    <t>ИТОГО</t>
  </si>
  <si>
    <t>%</t>
  </si>
  <si>
    <t>ед.</t>
  </si>
  <si>
    <t>Услуга № 3</t>
  </si>
  <si>
    <t>Итого</t>
  </si>
  <si>
    <t xml:space="preserve">Определение норматива затрат на оказание муниципальных услуг </t>
  </si>
  <si>
    <t>Затраты на оплату труда с начислениями</t>
  </si>
  <si>
    <t>Затраты на расходные материалы</t>
  </si>
  <si>
    <t>Затраты на коммунальные услуги</t>
  </si>
  <si>
    <t>Затраты на общехозяйственные нужды</t>
  </si>
  <si>
    <t>Итого затраты на услугу</t>
  </si>
  <si>
    <t>Объем услуги</t>
  </si>
  <si>
    <t>Норматив затрат на единицу услуги</t>
  </si>
  <si>
    <t>Наименование услуги</t>
  </si>
  <si>
    <t>тыс. руб.</t>
  </si>
  <si>
    <t>Наименование муниципальной услуги</t>
  </si>
  <si>
    <t>Затраты на оплату труда и начисления на выплаты по оплате труда</t>
  </si>
  <si>
    <t>Затраты на приобретение расходных материалов</t>
  </si>
  <si>
    <t>Затраты на общехозяй-ственные нужды</t>
  </si>
  <si>
    <t>Итого затраты на муниципальную услугу</t>
  </si>
  <si>
    <t>Объем муниципальной  услуги</t>
  </si>
  <si>
    <t>Норматив затрат на единицу оказания  муниципальной услуги</t>
  </si>
  <si>
    <t>Затраты на содержание имущества учреждения</t>
  </si>
  <si>
    <t>Приложение № 5</t>
  </si>
  <si>
    <t>к приказу управления образования</t>
  </si>
  <si>
    <t>от 20 декабря 2010 года № 448</t>
  </si>
  <si>
    <t>Начальник  управления  образования администрации</t>
  </si>
  <si>
    <t xml:space="preserve">муниципального образования Новокубанский район  </t>
  </si>
  <si>
    <t>В.А.Шевелев</t>
  </si>
  <si>
    <t xml:space="preserve">10= 2+4 + 6 + 8 </t>
  </si>
  <si>
    <t>12 = 10/11</t>
  </si>
  <si>
    <t>5.1.2.1</t>
  </si>
  <si>
    <t>5.1.3.1</t>
  </si>
  <si>
    <t>Средства от приносящей доход деятельности</t>
  </si>
  <si>
    <t>Начальник УО</t>
  </si>
  <si>
    <t>Управление образования администрации муниципального образования Новокубанский район</t>
  </si>
  <si>
    <r>
      <t>I. Нефинансовые активы, всего</t>
    </r>
    <r>
      <rPr>
        <sz val="9"/>
        <rFont val="Times New Roman"/>
        <family val="1"/>
      </rPr>
      <t>:</t>
    </r>
  </si>
  <si>
    <r>
      <t>Доходы, всего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(без остатка средств на начало года)</t>
    </r>
  </si>
  <si>
    <r>
      <t xml:space="preserve">Расходы, всего </t>
    </r>
    <r>
      <rPr>
        <sz val="8"/>
        <rFont val="Arial"/>
        <family val="2"/>
      </rPr>
      <t>(с учетом остатка средств на начало года)</t>
    </r>
  </si>
  <si>
    <t>в том числе по направлениям использования:</t>
  </si>
  <si>
    <t>Услуги по содержанию имущества</t>
  </si>
  <si>
    <t>Прочие услуги</t>
  </si>
  <si>
    <t>Директор</t>
  </si>
  <si>
    <t>Е.В.Пелих</t>
  </si>
  <si>
    <t>Услуга № 1(Реализация общеобразовательных программ начального общего образования)</t>
  </si>
  <si>
    <t>Услуга № 2 (Реализация общеобразовательных программ основного общего образования)</t>
  </si>
  <si>
    <t>Услуга № 3 (  Реализация общеобразовательных программ среднего (полного) общего образования)</t>
  </si>
  <si>
    <t>1.3. Перечень услуг (работ), осуществляемых на платной основе: нет</t>
  </si>
  <si>
    <t>Коды классификации расходов Российской Федерации (КЭСР)</t>
  </si>
  <si>
    <t>Муниципальный бюджет (субсидии на выполнении муниципального задания)</t>
  </si>
  <si>
    <t xml:space="preserve">Всего </t>
  </si>
  <si>
    <t>Итого средства от приносящей доход деятельности</t>
  </si>
  <si>
    <t xml:space="preserve">Доходы от дополнительных образовательных услуг, не предусмотренных государственными образовательными стандартами
</t>
  </si>
  <si>
    <t>Иные поступления от иной приносящей доход деятельности</t>
  </si>
  <si>
    <t>Средства, поступающие на содержание детей в учреждениях</t>
  </si>
  <si>
    <t>Добровольные пожертвования, безвозмездные поступления физических и (или) юридических лиц</t>
  </si>
  <si>
    <t>Прочие внереализационные операции, непосредственно не связанные с производством продукции, оказанием платных услуг: средства, вырученные от реализации тары, материалов, полученных при списании основных средств, а также от сдачи макулатуры, металлолома, пластика.</t>
  </si>
  <si>
    <t>4=5+6+7</t>
  </si>
  <si>
    <t>8=3+4</t>
  </si>
  <si>
    <t>Остатк средств на 01.01.2011г.</t>
  </si>
  <si>
    <t>211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</si>
  <si>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</si>
  <si>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</si>
  <si>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</si>
  <si>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</si>
  <si>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</si>
  <si>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</si>
  <si>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</si>
  <si>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</si>
  <si>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</si>
  <si>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</si>
  <si>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Приложение № 2</t>
  </si>
  <si>
    <t>к Методическим рекомендациям по расчету нормативных затрат на оказание муниципальными учреждениями муниципального образования Новокубанский район муниципальных услуг и нормативных затрат на содержание имущества муниципальных учреждений муниципального образования Новокубанский район</t>
  </si>
  <si>
    <t xml:space="preserve">                                                                                                                         </t>
  </si>
  <si>
    <r>
      <t xml:space="preserve">________________________               </t>
    </r>
    <r>
      <rPr>
        <sz val="14"/>
        <rFont val="Arial"/>
        <family val="2"/>
      </rPr>
      <t>В.А.Шевелев</t>
    </r>
  </si>
  <si>
    <t>ИТОГО 2012 год</t>
  </si>
  <si>
    <t>Муниципальное общеобразовательное бюджетное учреждение основная общеобразовательная  школа № 24 х.Северокавказского муниципального образования Новокубанский район</t>
  </si>
  <si>
    <t>Главный бухгалтер</t>
  </si>
  <si>
    <t>Директор МОБУНОШ №43</t>
  </si>
  <si>
    <t>352214, Краснодарский край, Новокубанский район, х.Северокавказский, ул. Школьная, 3</t>
  </si>
  <si>
    <t>Л.Д. Кулешова</t>
  </si>
  <si>
    <t>352214, Краснодарский край, Новокубанский район, х.Северокавказский, ул. Школьная, д. 3</t>
  </si>
  <si>
    <t>Директор МОБУООШ №24</t>
  </si>
  <si>
    <t xml:space="preserve">на 2014 год </t>
  </si>
  <si>
    <t>" 01 " января 2014 г.</t>
  </si>
  <si>
    <t>" 09 " января 2014 г.</t>
  </si>
  <si>
    <t>1.1. Цели деятельности муниципального учреждения (подразделения): формирование общей культуры личности обучающихся на основе усвоения обязательного минимума содержания общеобразовательных программ;</t>
  </si>
  <si>
    <t>адаптация воспитанников к жизни в обществе;</t>
  </si>
  <si>
    <t>создание основы для осознанного выбора и последующего освоения профессиональных образовательных программ;</t>
  </si>
  <si>
    <t>воспитание гражданственности, трудолюбия, уважения к правам и свободам человека, любви к окружающей природе, Родине, семье;</t>
  </si>
  <si>
    <t>формирование здорового образа жизни.</t>
  </si>
  <si>
    <t>1.2. Виды деятельности муниципального учреждения (подразделения): общеобразовательное учреждение осуществляет обучение и воспитание в интересах личности,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самообразовавнии и получении дополнительного образования.</t>
  </si>
  <si>
    <t>И.И.Мухина</t>
  </si>
  <si>
    <t>Рашифровка показателей по поступлениям и выплатам учреждения на 2014 г.</t>
  </si>
  <si>
    <t>РАСШИФРОВКА                                                                                                                                          к расчетно-нормативным затратам на оказание муниципальной услуги                                         на  2014 год</t>
  </si>
  <si>
    <t>Итого сумма на год          руб</t>
  </si>
  <si>
    <t>РАСШИФРОВКА расчетно-нормативных затрат на содержание имущества образовательного учреждения на  2014 год</t>
  </si>
  <si>
    <r>
      <t>« 09 » января 2013</t>
    </r>
    <r>
      <rPr>
        <sz val="14"/>
        <rFont val="Arial"/>
        <family val="2"/>
      </rPr>
      <t xml:space="preserve"> года</t>
    </r>
  </si>
  <si>
    <t>" 09 " января 2013 год</t>
  </si>
  <si>
    <t xml:space="preserve">ИСХОДНЫЕ ДАННЫЕ и результаты расчетов объема расчетно-нормативных затрат на оказание муниципальными  образовательными учреждениями муниципального образования Новокубанский район муниципальных услуг и нормативных затрат на содержание имущества муниципальных учреждений муниципального образования Новокубанский район на 2014 год и на плановый  период 2015 и 2016 годов
</t>
  </si>
  <si>
    <t>2013 год (отчетный)</t>
  </si>
  <si>
    <t>2014 год (текущий)</t>
  </si>
  <si>
    <t>2014 год (первое полугодие)</t>
  </si>
  <si>
    <t>2015 год (первый год планового периода)</t>
  </si>
  <si>
    <t>2016 год (второй год планового периода)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</si>
</sst>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0"/>
    </font>
    <font>
      <sz val="10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0"/>
    </font>
    <font>
      <sz val="10"/>
      <name val="Courier New"/>
      <family val="3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Alignment="1">
      <alignment/>
    </xf>
    <xf numFmtId="4" fontId="6" fillId="0" borderId="15" xfId="0" applyNumberFormat="1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vertical="top" wrapText="1"/>
    </xf>
    <xf numFmtId="4" fontId="8" fillId="0" borderId="20" xfId="0" applyNumberFormat="1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4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/>
    </xf>
    <xf numFmtId="4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6" fillId="0" borderId="19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vertical="top" wrapText="1"/>
    </xf>
    <xf numFmtId="4" fontId="6" fillId="0" borderId="24" xfId="0" applyNumberFormat="1" applyFont="1" applyBorder="1" applyAlignment="1">
      <alignment vertical="top" wrapText="1"/>
    </xf>
    <xf numFmtId="4" fontId="8" fillId="24" borderId="19" xfId="0" applyNumberFormat="1" applyFont="1" applyFill="1" applyBorder="1" applyAlignment="1">
      <alignment vertical="top" wrapText="1"/>
    </xf>
    <xf numFmtId="4" fontId="8" fillId="24" borderId="20" xfId="0" applyNumberFormat="1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25" borderId="15" xfId="0" applyFill="1" applyBorder="1" applyAlignment="1">
      <alignment horizontal="center"/>
    </xf>
    <xf numFmtId="49" fontId="13" fillId="24" borderId="15" xfId="0" applyNumberFormat="1" applyFont="1" applyFill="1" applyBorder="1" applyAlignment="1" applyProtection="1">
      <alignment horizontal="right"/>
      <protection/>
    </xf>
    <xf numFmtId="0" fontId="13" fillId="24" borderId="15" xfId="0" applyFont="1" applyFill="1" applyBorder="1" applyAlignment="1" applyProtection="1">
      <alignment wrapText="1"/>
      <protection/>
    </xf>
    <xf numFmtId="0" fontId="11" fillId="24" borderId="15" xfId="0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 horizontal="center"/>
      <protection/>
    </xf>
    <xf numFmtId="176" fontId="11" fillId="24" borderId="15" xfId="0" applyNumberFormat="1" applyFont="1" applyFill="1" applyBorder="1" applyAlignment="1">
      <alignment horizontal="center"/>
    </xf>
    <xf numFmtId="49" fontId="14" fillId="25" borderId="15" xfId="0" applyNumberFormat="1" applyFont="1" applyFill="1" applyBorder="1" applyAlignment="1" applyProtection="1">
      <alignment horizontal="right"/>
      <protection/>
    </xf>
    <xf numFmtId="0" fontId="15" fillId="25" borderId="15" xfId="0" applyFont="1" applyFill="1" applyBorder="1" applyAlignment="1" applyProtection="1">
      <alignment wrapText="1"/>
      <protection/>
    </xf>
    <xf numFmtId="0" fontId="11" fillId="25" borderId="15" xfId="0" applyFont="1" applyFill="1" applyBorder="1" applyAlignment="1" applyProtection="1">
      <alignment horizontal="center"/>
      <protection/>
    </xf>
    <xf numFmtId="0" fontId="0" fillId="25" borderId="15" xfId="0" applyFill="1" applyBorder="1" applyAlignment="1" applyProtection="1">
      <alignment horizontal="center"/>
      <protection/>
    </xf>
    <xf numFmtId="176" fontId="0" fillId="25" borderId="15" xfId="0" applyNumberFormat="1" applyFill="1" applyBorder="1" applyAlignment="1" applyProtection="1">
      <alignment horizontal="center"/>
      <protection/>
    </xf>
    <xf numFmtId="176" fontId="11" fillId="25" borderId="15" xfId="0" applyNumberFormat="1" applyFont="1" applyFill="1" applyBorder="1" applyAlignment="1">
      <alignment horizontal="center"/>
    </xf>
    <xf numFmtId="0" fontId="15" fillId="25" borderId="15" xfId="0" applyFont="1" applyFill="1" applyBorder="1" applyAlignment="1" applyProtection="1">
      <alignment wrapText="1"/>
      <protection/>
    </xf>
    <xf numFmtId="176" fontId="0" fillId="25" borderId="15" xfId="0" applyNumberFormat="1" applyFill="1" applyBorder="1" applyAlignment="1" applyProtection="1">
      <alignment horizontal="center"/>
      <protection locked="0"/>
    </xf>
    <xf numFmtId="0" fontId="16" fillId="25" borderId="15" xfId="0" applyFont="1" applyFill="1" applyBorder="1" applyAlignment="1" applyProtection="1">
      <alignment horizontal="center"/>
      <protection/>
    </xf>
    <xf numFmtId="0" fontId="0" fillId="25" borderId="15" xfId="0" applyFill="1" applyBorder="1" applyAlignment="1">
      <alignment/>
    </xf>
    <xf numFmtId="0" fontId="11" fillId="25" borderId="15" xfId="0" applyFont="1" applyFill="1" applyBorder="1" applyAlignment="1" applyProtection="1">
      <alignment wrapText="1"/>
      <protection/>
    </xf>
    <xf numFmtId="0" fontId="0" fillId="4" borderId="15" xfId="0" applyFill="1" applyBorder="1" applyAlignment="1">
      <alignment/>
    </xf>
    <xf numFmtId="49" fontId="15" fillId="25" borderId="15" xfId="0" applyNumberFormat="1" applyFont="1" applyFill="1" applyBorder="1" applyAlignment="1" applyProtection="1">
      <alignment horizontal="right"/>
      <protection/>
    </xf>
    <xf numFmtId="176" fontId="0" fillId="25" borderId="15" xfId="0" applyNumberFormat="1" applyFill="1" applyBorder="1" applyAlignment="1">
      <alignment horizontal="center"/>
    </xf>
    <xf numFmtId="49" fontId="13" fillId="24" borderId="15" xfId="0" applyNumberFormat="1" applyFont="1" applyFill="1" applyBorder="1" applyAlignment="1">
      <alignment horizontal="right"/>
    </xf>
    <xf numFmtId="0" fontId="17" fillId="24" borderId="15" xfId="0" applyFont="1" applyFill="1" applyBorder="1" applyAlignment="1">
      <alignment wrapText="1"/>
    </xf>
    <xf numFmtId="0" fontId="11" fillId="24" borderId="15" xfId="0" applyFont="1" applyFill="1" applyBorder="1" applyAlignment="1">
      <alignment/>
    </xf>
    <xf numFmtId="0" fontId="0" fillId="24" borderId="15" xfId="0" applyFill="1" applyBorder="1" applyAlignment="1">
      <alignment horizontal="center"/>
    </xf>
    <xf numFmtId="176" fontId="0" fillId="24" borderId="15" xfId="0" applyNumberFormat="1" applyFill="1" applyBorder="1" applyAlignment="1">
      <alignment horizontal="center"/>
    </xf>
    <xf numFmtId="49" fontId="15" fillId="25" borderId="15" xfId="0" applyNumberFormat="1" applyFont="1" applyFill="1" applyBorder="1" applyAlignment="1">
      <alignment horizontal="right"/>
    </xf>
    <xf numFmtId="0" fontId="15" fillId="25" borderId="15" xfId="0" applyFont="1" applyFill="1" applyBorder="1" applyAlignment="1">
      <alignment wrapText="1"/>
    </xf>
    <xf numFmtId="0" fontId="11" fillId="25" borderId="15" xfId="0" applyFont="1" applyFill="1" applyBorder="1" applyAlignment="1">
      <alignment horizontal="center"/>
    </xf>
    <xf numFmtId="0" fontId="18" fillId="25" borderId="15" xfId="0" applyFont="1" applyFill="1" applyBorder="1" applyAlignment="1">
      <alignment horizontal="center"/>
    </xf>
    <xf numFmtId="176" fontId="15" fillId="25" borderId="15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right"/>
    </xf>
    <xf numFmtId="0" fontId="15" fillId="0" borderId="15" xfId="0" applyFont="1" applyBorder="1" applyAlignment="1">
      <alignment wrapText="1"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Fill="1" applyBorder="1" applyAlignment="1" applyProtection="1">
      <alignment horizontal="center"/>
      <protection locked="0"/>
    </xf>
    <xf numFmtId="176" fontId="14" fillId="0" borderId="15" xfId="0" applyNumberFormat="1" applyFont="1" applyFill="1" applyBorder="1" applyAlignment="1" applyProtection="1">
      <alignment horizontal="center"/>
      <protection locked="0"/>
    </xf>
    <xf numFmtId="176" fontId="11" fillId="25" borderId="15" xfId="0" applyNumberFormat="1" applyFont="1" applyFill="1" applyBorder="1" applyAlignment="1" applyProtection="1">
      <alignment horizontal="center"/>
      <protection/>
    </xf>
    <xf numFmtId="0" fontId="16" fillId="0" borderId="15" xfId="0" applyFont="1" applyBorder="1" applyAlignment="1">
      <alignment/>
    </xf>
    <xf numFmtId="176" fontId="0" fillId="0" borderId="15" xfId="0" applyNumberFormat="1" applyFill="1" applyBorder="1" applyAlignment="1">
      <alignment horizontal="center"/>
    </xf>
    <xf numFmtId="49" fontId="11" fillId="4" borderId="15" xfId="0" applyNumberFormat="1" applyFont="1" applyFill="1" applyBorder="1" applyAlignment="1">
      <alignment horizontal="right"/>
    </xf>
    <xf numFmtId="0" fontId="11" fillId="4" borderId="15" xfId="0" applyFont="1" applyFill="1" applyBorder="1" applyAlignment="1">
      <alignment wrapText="1"/>
    </xf>
    <xf numFmtId="0" fontId="11" fillId="4" borderId="15" xfId="0" applyFont="1" applyFill="1" applyBorder="1" applyAlignment="1">
      <alignment/>
    </xf>
    <xf numFmtId="176" fontId="11" fillId="4" borderId="15" xfId="0" applyNumberFormat="1" applyFont="1" applyFill="1" applyBorder="1" applyAlignment="1">
      <alignment horizontal="center"/>
    </xf>
    <xf numFmtId="49" fontId="11" fillId="25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 applyProtection="1">
      <alignment wrapText="1"/>
      <protection/>
    </xf>
    <xf numFmtId="0" fontId="11" fillId="25" borderId="15" xfId="0" applyFont="1" applyFill="1" applyBorder="1" applyAlignment="1">
      <alignment/>
    </xf>
    <xf numFmtId="0" fontId="17" fillId="4" borderId="15" xfId="0" applyFont="1" applyFill="1" applyBorder="1" applyAlignment="1">
      <alignment wrapText="1"/>
    </xf>
    <xf numFmtId="0" fontId="11" fillId="4" borderId="15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176" fontId="0" fillId="4" borderId="15" xfId="0" applyNumberFormat="1" applyFill="1" applyBorder="1" applyAlignment="1">
      <alignment horizontal="center"/>
    </xf>
    <xf numFmtId="49" fontId="15" fillId="25" borderId="15" xfId="0" applyNumberFormat="1" applyFont="1" applyFill="1" applyBorder="1" applyAlignment="1">
      <alignment horizontal="right"/>
    </xf>
    <xf numFmtId="0" fontId="0" fillId="25" borderId="15" xfId="0" applyFill="1" applyBorder="1" applyAlignment="1">
      <alignment wrapText="1"/>
    </xf>
    <xf numFmtId="0" fontId="17" fillId="4" borderId="15" xfId="0" applyFont="1" applyFill="1" applyBorder="1" applyAlignment="1" applyProtection="1">
      <alignment wrapText="1"/>
      <protection/>
    </xf>
    <xf numFmtId="0" fontId="11" fillId="4" borderId="15" xfId="0" applyFont="1" applyFill="1" applyBorder="1" applyAlignment="1">
      <alignment horizontal="center"/>
    </xf>
    <xf numFmtId="176" fontId="11" fillId="4" borderId="15" xfId="0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11" fillId="24" borderId="15" xfId="0" applyFont="1" applyFill="1" applyBorder="1" applyAlignment="1">
      <alignment wrapText="1"/>
    </xf>
    <xf numFmtId="0" fontId="11" fillId="24" borderId="15" xfId="0" applyFont="1" applyFill="1" applyBorder="1" applyAlignment="1">
      <alignment horizontal="center"/>
    </xf>
    <xf numFmtId="0" fontId="11" fillId="24" borderId="15" xfId="0" applyFont="1" applyFill="1" applyBorder="1" applyAlignment="1">
      <alignment/>
    </xf>
    <xf numFmtId="176" fontId="11" fillId="24" borderId="15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>
      <alignment wrapText="1"/>
    </xf>
    <xf numFmtId="0" fontId="0" fillId="25" borderId="0" xfId="0" applyFill="1" applyBorder="1" applyAlignment="1">
      <alignment/>
    </xf>
    <xf numFmtId="49" fontId="11" fillId="24" borderId="15" xfId="0" applyNumberFormat="1" applyFont="1" applyFill="1" applyBorder="1" applyAlignment="1">
      <alignment horizontal="left"/>
    </xf>
    <xf numFmtId="0" fontId="11" fillId="24" borderId="15" xfId="0" applyFont="1" applyFill="1" applyBorder="1" applyAlignment="1">
      <alignment wrapText="1"/>
    </xf>
    <xf numFmtId="49" fontId="13" fillId="24" borderId="15" xfId="0" applyNumberFormat="1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49" fontId="13" fillId="25" borderId="15" xfId="0" applyNumberFormat="1" applyFont="1" applyFill="1" applyBorder="1" applyAlignment="1">
      <alignment horizontal="center"/>
    </xf>
    <xf numFmtId="10" fontId="11" fillId="25" borderId="15" xfId="0" applyNumberFormat="1" applyFont="1" applyFill="1" applyBorder="1" applyAlignment="1">
      <alignment horizontal="center"/>
    </xf>
    <xf numFmtId="0" fontId="13" fillId="25" borderId="15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15" fillId="24" borderId="15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76" fontId="11" fillId="0" borderId="15" xfId="0" applyNumberFormat="1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left"/>
    </xf>
    <xf numFmtId="0" fontId="11" fillId="4" borderId="15" xfId="0" applyFont="1" applyFill="1" applyBorder="1" applyAlignment="1">
      <alignment wrapText="1"/>
    </xf>
    <xf numFmtId="0" fontId="15" fillId="20" borderId="15" xfId="0" applyFont="1" applyFill="1" applyBorder="1" applyAlignment="1">
      <alignment horizontal="left"/>
    </xf>
    <xf numFmtId="0" fontId="11" fillId="25" borderId="15" xfId="0" applyFont="1" applyFill="1" applyBorder="1" applyAlignment="1">
      <alignment wrapText="1"/>
    </xf>
    <xf numFmtId="176" fontId="19" fillId="20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left"/>
    </xf>
    <xf numFmtId="0" fontId="15" fillId="0" borderId="15" xfId="0" applyNumberFormat="1" applyFont="1" applyFill="1" applyBorder="1" applyAlignment="1" applyProtection="1">
      <alignment vertical="top" wrapText="1"/>
      <protection/>
    </xf>
    <xf numFmtId="176" fontId="11" fillId="20" borderId="15" xfId="0" applyNumberFormat="1" applyFont="1" applyFill="1" applyBorder="1" applyAlignment="1" applyProtection="1">
      <alignment horizontal="center"/>
      <protection/>
    </xf>
    <xf numFmtId="16" fontId="0" fillId="0" borderId="15" xfId="0" applyNumberFormat="1" applyBorder="1" applyAlignment="1">
      <alignment horizontal="left"/>
    </xf>
    <xf numFmtId="0" fontId="11" fillId="0" borderId="15" xfId="0" applyNumberFormat="1" applyFont="1" applyFill="1" applyBorder="1" applyAlignment="1" applyProtection="1">
      <alignment vertical="top" wrapText="1"/>
      <protection/>
    </xf>
    <xf numFmtId="0" fontId="0" fillId="4" borderId="15" xfId="0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12" fillId="0" borderId="18" xfId="0" applyFont="1" applyBorder="1" applyAlignment="1">
      <alignment/>
    </xf>
    <xf numFmtId="176" fontId="12" fillId="0" borderId="15" xfId="0" applyNumberFormat="1" applyFont="1" applyBorder="1" applyAlignment="1">
      <alignment horizontal="center"/>
    </xf>
    <xf numFmtId="176" fontId="20" fillId="0" borderId="15" xfId="0" applyNumberFormat="1" applyFont="1" applyBorder="1" applyAlignment="1">
      <alignment horizontal="center" vertical="top" wrapText="1"/>
    </xf>
    <xf numFmtId="176" fontId="12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>
      <alignment horizontal="center" vertical="top" wrapText="1"/>
    </xf>
    <xf numFmtId="176" fontId="12" fillId="0" borderId="18" xfId="0" applyNumberFormat="1" applyFont="1" applyBorder="1" applyAlignment="1">
      <alignment horizontal="center"/>
    </xf>
    <xf numFmtId="0" fontId="15" fillId="0" borderId="15" xfId="0" applyNumberFormat="1" applyFont="1" applyFill="1" applyBorder="1" applyAlignment="1" applyProtection="1">
      <alignment horizontal="left" vertical="top" wrapText="1"/>
      <protection/>
    </xf>
    <xf numFmtId="0" fontId="0" fillId="24" borderId="15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5" borderId="0" xfId="0" applyFill="1" applyBorder="1" applyAlignment="1">
      <alignment horizontal="left"/>
    </xf>
    <xf numFmtId="0" fontId="17" fillId="25" borderId="0" xfId="0" applyFont="1" applyFill="1" applyBorder="1" applyAlignment="1">
      <alignment wrapText="1"/>
    </xf>
    <xf numFmtId="176" fontId="11" fillId="25" borderId="0" xfId="0" applyNumberFormat="1" applyFont="1" applyFill="1" applyBorder="1" applyAlignment="1">
      <alignment horizontal="center"/>
    </xf>
    <xf numFmtId="176" fontId="11" fillId="25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3" fillId="24" borderId="26" xfId="0" applyFont="1" applyFill="1" applyBorder="1" applyAlignment="1" applyProtection="1">
      <alignment wrapText="1"/>
      <protection/>
    </xf>
    <xf numFmtId="0" fontId="11" fillId="24" borderId="11" xfId="0" applyFont="1" applyFill="1" applyBorder="1" applyAlignment="1" applyProtection="1">
      <alignment/>
      <protection/>
    </xf>
    <xf numFmtId="0" fontId="0" fillId="24" borderId="27" xfId="0" applyFill="1" applyBorder="1" applyAlignment="1" applyProtection="1">
      <alignment horizontal="center"/>
      <protection/>
    </xf>
    <xf numFmtId="0" fontId="0" fillId="24" borderId="11" xfId="0" applyFill="1" applyBorder="1" applyAlignment="1">
      <alignment horizontal="center"/>
    </xf>
    <xf numFmtId="176" fontId="11" fillId="24" borderId="11" xfId="0" applyNumberFormat="1" applyFont="1" applyFill="1" applyBorder="1" applyAlignment="1">
      <alignment horizontal="right"/>
    </xf>
    <xf numFmtId="176" fontId="11" fillId="24" borderId="27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25" borderId="28" xfId="0" applyFill="1" applyBorder="1" applyAlignment="1">
      <alignment wrapText="1"/>
    </xf>
    <xf numFmtId="0" fontId="11" fillId="25" borderId="29" xfId="0" applyFont="1" applyFill="1" applyBorder="1" applyAlignment="1">
      <alignment horizontal="center"/>
    </xf>
    <xf numFmtId="0" fontId="0" fillId="25" borderId="30" xfId="0" applyFill="1" applyBorder="1" applyAlignment="1">
      <alignment wrapText="1"/>
    </xf>
    <xf numFmtId="0" fontId="0" fillId="25" borderId="29" xfId="0" applyFill="1" applyBorder="1" applyAlignment="1" applyProtection="1">
      <alignment horizontal="center"/>
      <protection locked="0"/>
    </xf>
    <xf numFmtId="176" fontId="11" fillId="25" borderId="29" xfId="0" applyNumberFormat="1" applyFont="1" applyFill="1" applyBorder="1" applyAlignment="1">
      <alignment horizontal="right"/>
    </xf>
    <xf numFmtId="176" fontId="0" fillId="0" borderId="30" xfId="0" applyNumberFormat="1" applyBorder="1" applyAlignment="1">
      <alignment/>
    </xf>
    <xf numFmtId="176" fontId="0" fillId="0" borderId="29" xfId="0" applyNumberFormat="1" applyBorder="1" applyAlignment="1">
      <alignment/>
    </xf>
    <xf numFmtId="0" fontId="0" fillId="25" borderId="31" xfId="0" applyFill="1" applyBorder="1" applyAlignment="1">
      <alignment wrapText="1"/>
    </xf>
    <xf numFmtId="0" fontId="11" fillId="25" borderId="25" xfId="0" applyFont="1" applyFill="1" applyBorder="1" applyAlignment="1">
      <alignment horizontal="center"/>
    </xf>
    <xf numFmtId="0" fontId="0" fillId="25" borderId="17" xfId="0" applyFill="1" applyBorder="1" applyAlignment="1">
      <alignment wrapText="1"/>
    </xf>
    <xf numFmtId="0" fontId="0" fillId="25" borderId="25" xfId="0" applyFill="1" applyBorder="1" applyAlignment="1" applyProtection="1">
      <alignment horizontal="center"/>
      <protection locked="0"/>
    </xf>
    <xf numFmtId="176" fontId="11" fillId="25" borderId="25" xfId="0" applyNumberFormat="1" applyFont="1" applyFill="1" applyBorder="1" applyAlignment="1">
      <alignment horizontal="right"/>
    </xf>
    <xf numFmtId="176" fontId="0" fillId="0" borderId="17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15" fillId="25" borderId="32" xfId="0" applyFont="1" applyFill="1" applyBorder="1" applyAlignment="1">
      <alignment wrapText="1"/>
    </xf>
    <xf numFmtId="0" fontId="0" fillId="25" borderId="33" xfId="0" applyFill="1" applyBorder="1" applyAlignment="1">
      <alignment wrapText="1"/>
    </xf>
    <xf numFmtId="0" fontId="11" fillId="25" borderId="34" xfId="0" applyFont="1" applyFill="1" applyBorder="1" applyAlignment="1">
      <alignment horizontal="center"/>
    </xf>
    <xf numFmtId="0" fontId="0" fillId="25" borderId="35" xfId="0" applyFill="1" applyBorder="1" applyAlignment="1">
      <alignment wrapText="1"/>
    </xf>
    <xf numFmtId="0" fontId="0" fillId="25" borderId="34" xfId="0" applyFill="1" applyBorder="1" applyAlignment="1" applyProtection="1">
      <alignment horizontal="center"/>
      <protection locked="0"/>
    </xf>
    <xf numFmtId="176" fontId="11" fillId="25" borderId="34" xfId="0" applyNumberFormat="1" applyFont="1" applyFill="1" applyBorder="1" applyAlignment="1">
      <alignment horizontal="right"/>
    </xf>
    <xf numFmtId="176" fontId="0" fillId="0" borderId="35" xfId="0" applyNumberFormat="1" applyBorder="1" applyAlignment="1">
      <alignment/>
    </xf>
    <xf numFmtId="176" fontId="0" fillId="0" borderId="34" xfId="0" applyNumberFormat="1" applyBorder="1" applyAlignment="1">
      <alignment/>
    </xf>
    <xf numFmtId="0" fontId="0" fillId="25" borderId="13" xfId="0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0" fillId="25" borderId="36" xfId="0" applyFill="1" applyBorder="1" applyAlignment="1" applyProtection="1">
      <alignment horizontal="center"/>
      <protection locked="0"/>
    </xf>
    <xf numFmtId="176" fontId="11" fillId="25" borderId="36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36" xfId="0" applyNumberFormat="1" applyBorder="1" applyAlignment="1">
      <alignment/>
    </xf>
    <xf numFmtId="0" fontId="13" fillId="24" borderId="26" xfId="0" applyFont="1" applyFill="1" applyBorder="1" applyAlignment="1">
      <alignment wrapText="1"/>
    </xf>
    <xf numFmtId="0" fontId="11" fillId="24" borderId="11" xfId="0" applyFont="1" applyFill="1" applyBorder="1" applyAlignment="1">
      <alignment/>
    </xf>
    <xf numFmtId="0" fontId="0" fillId="24" borderId="27" xfId="0" applyFill="1" applyBorder="1" applyAlignment="1">
      <alignment horizontal="center"/>
    </xf>
    <xf numFmtId="176" fontId="0" fillId="24" borderId="27" xfId="0" applyNumberFormat="1" applyFill="1" applyBorder="1" applyAlignment="1">
      <alignment/>
    </xf>
    <xf numFmtId="176" fontId="11" fillId="24" borderId="11" xfId="0" applyNumberFormat="1" applyFont="1" applyFill="1" applyBorder="1" applyAlignment="1">
      <alignment/>
    </xf>
    <xf numFmtId="176" fontId="0" fillId="24" borderId="11" xfId="0" applyNumberFormat="1" applyFill="1" applyBorder="1" applyAlignment="1">
      <alignment/>
    </xf>
    <xf numFmtId="176" fontId="11" fillId="24" borderId="27" xfId="0" applyNumberFormat="1" applyFont="1" applyFill="1" applyBorder="1" applyAlignment="1">
      <alignment/>
    </xf>
    <xf numFmtId="0" fontId="11" fillId="25" borderId="29" xfId="0" applyFont="1" applyFill="1" applyBorder="1" applyAlignment="1">
      <alignment/>
    </xf>
    <xf numFmtId="0" fontId="0" fillId="25" borderId="3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176" fontId="11" fillId="25" borderId="29" xfId="0" applyNumberFormat="1" applyFont="1" applyFill="1" applyBorder="1" applyAlignment="1">
      <alignment horizontal="right"/>
    </xf>
    <xf numFmtId="0" fontId="11" fillId="25" borderId="34" xfId="0" applyFont="1" applyFill="1" applyBorder="1" applyAlignment="1">
      <alignment/>
    </xf>
    <xf numFmtId="0" fontId="0" fillId="25" borderId="35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176" fontId="11" fillId="25" borderId="34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12" fillId="0" borderId="4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3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6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3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6" fontId="28" fillId="24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1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21" fillId="0" borderId="0" xfId="0" applyFont="1" applyAlignment="1">
      <alignment horizontal="center" vertical="justify" wrapText="1"/>
    </xf>
    <xf numFmtId="0" fontId="0" fillId="0" borderId="0" xfId="0" applyAlignment="1">
      <alignment vertical="center" wrapText="1"/>
    </xf>
    <xf numFmtId="0" fontId="8" fillId="0" borderId="46" xfId="0" applyFont="1" applyBorder="1" applyAlignment="1">
      <alignment horizontal="center"/>
    </xf>
    <xf numFmtId="4" fontId="8" fillId="0" borderId="4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/>
    </xf>
    <xf numFmtId="4" fontId="6" fillId="0" borderId="49" xfId="0" applyNumberFormat="1" applyFont="1" applyBorder="1" applyAlignment="1">
      <alignment vertical="top" wrapText="1"/>
    </xf>
    <xf numFmtId="0" fontId="6" fillId="0" borderId="46" xfId="0" applyFont="1" applyBorder="1" applyAlignment="1">
      <alignment horizontal="center"/>
    </xf>
    <xf numFmtId="4" fontId="6" fillId="0" borderId="47" xfId="0" applyNumberFormat="1" applyFont="1" applyBorder="1" applyAlignment="1">
      <alignment vertical="top" wrapText="1"/>
    </xf>
    <xf numFmtId="0" fontId="8" fillId="24" borderId="46" xfId="0" applyFont="1" applyFill="1" applyBorder="1" applyAlignment="1">
      <alignment horizontal="center" vertical="top" wrapText="1"/>
    </xf>
    <xf numFmtId="4" fontId="8" fillId="24" borderId="47" xfId="0" applyNumberFormat="1" applyFont="1" applyFill="1" applyBorder="1" applyAlignment="1">
      <alignment vertical="top" wrapText="1"/>
    </xf>
    <xf numFmtId="4" fontId="8" fillId="24" borderId="11" xfId="0" applyNumberFormat="1" applyFont="1" applyFill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5" fillId="0" borderId="15" xfId="0" applyNumberFormat="1" applyFont="1" applyBorder="1" applyAlignment="1">
      <alignment horizontal="center" vertical="top" wrapText="1"/>
    </xf>
    <xf numFmtId="176" fontId="23" fillId="0" borderId="42" xfId="0" applyNumberFormat="1" applyFont="1" applyBorder="1" applyAlignment="1">
      <alignment horizontal="center" vertical="top" wrapText="1"/>
    </xf>
    <xf numFmtId="0" fontId="2" fillId="0" borderId="50" xfId="0" applyFont="1" applyBorder="1" applyAlignment="1">
      <alignment horizontal="justify" vertical="top" wrapText="1"/>
    </xf>
    <xf numFmtId="176" fontId="5" fillId="0" borderId="18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76" fontId="23" fillId="0" borderId="51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176" fontId="5" fillId="0" borderId="19" xfId="0" applyNumberFormat="1" applyFont="1" applyBorder="1" applyAlignment="1">
      <alignment horizontal="center" vertical="top" wrapText="1"/>
    </xf>
    <xf numFmtId="9" fontId="5" fillId="0" borderId="19" xfId="0" applyNumberFormat="1" applyFont="1" applyBorder="1" applyAlignment="1">
      <alignment horizontal="center" vertical="top" wrapText="1"/>
    </xf>
    <xf numFmtId="176" fontId="5" fillId="0" borderId="2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26" fillId="0" borderId="15" xfId="0" applyFont="1" applyBorder="1" applyAlignment="1">
      <alignment horizontal="left"/>
    </xf>
    <xf numFmtId="0" fontId="2" fillId="0" borderId="41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21" fillId="0" borderId="0" xfId="0" applyFont="1" applyAlignment="1">
      <alignment horizontal="left"/>
    </xf>
    <xf numFmtId="176" fontId="1" fillId="0" borderId="15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14" fontId="1" fillId="0" borderId="12" xfId="0" applyNumberFormat="1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2" fontId="27" fillId="0" borderId="21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7" fillId="0" borderId="54" xfId="0" applyNumberFormat="1" applyFont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left" vertical="center" wrapText="1"/>
    </xf>
    <xf numFmtId="0" fontId="28" fillId="4" borderId="15" xfId="0" applyFont="1" applyFill="1" applyBorder="1" applyAlignment="1">
      <alignment horizontal="center" vertical="center" wrapText="1"/>
    </xf>
    <xf numFmtId="2" fontId="27" fillId="4" borderId="15" xfId="0" applyNumberFormat="1" applyFont="1" applyFill="1" applyBorder="1" applyAlignment="1">
      <alignment horizontal="center" vertical="center" wrapText="1"/>
    </xf>
    <xf numFmtId="2" fontId="27" fillId="4" borderId="4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4" fillId="0" borderId="15" xfId="0" applyNumberFormat="1" applyFont="1" applyBorder="1" applyAlignment="1">
      <alignment horizontal="left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27" fillId="0" borderId="42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2" fontId="27" fillId="0" borderId="45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2" fontId="27" fillId="0" borderId="5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3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176" fontId="2" fillId="0" borderId="15" xfId="0" applyNumberFormat="1" applyFont="1" applyBorder="1" applyAlignment="1">
      <alignment horizontal="center" vertical="top" wrapText="1"/>
    </xf>
    <xf numFmtId="176" fontId="2" fillId="0" borderId="18" xfId="0" applyNumberFormat="1" applyFont="1" applyBorder="1" applyAlignment="1">
      <alignment horizontal="center" vertical="top" wrapText="1"/>
    </xf>
    <xf numFmtId="176" fontId="23" fillId="0" borderId="15" xfId="0" applyNumberFormat="1" applyFont="1" applyBorder="1" applyAlignment="1">
      <alignment horizontal="center" vertical="top" wrapText="1"/>
    </xf>
    <xf numFmtId="176" fontId="23" fillId="0" borderId="18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center" wrapText="1"/>
    </xf>
    <xf numFmtId="4" fontId="6" fillId="0" borderId="56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24" borderId="43" xfId="0" applyFont="1" applyFill="1" applyBorder="1" applyAlignment="1">
      <alignment horizontal="left" vertical="center" wrapText="1"/>
    </xf>
    <xf numFmtId="0" fontId="8" fillId="24" borderId="1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8" fillId="24" borderId="15" xfId="0" applyFont="1" applyFill="1" applyBorder="1" applyAlignment="1">
      <alignment vertical="top" wrapText="1"/>
    </xf>
    <xf numFmtId="4" fontId="8" fillId="24" borderId="15" xfId="0" applyNumberFormat="1" applyFont="1" applyFill="1" applyBorder="1" applyAlignment="1">
      <alignment horizontal="center" vertical="top" wrapText="1"/>
    </xf>
    <xf numFmtId="0" fontId="6" fillId="26" borderId="15" xfId="0" applyFont="1" applyFill="1" applyBorder="1" applyAlignment="1">
      <alignment vertical="top" wrapText="1"/>
    </xf>
    <xf numFmtId="4" fontId="6" fillId="26" borderId="15" xfId="0" applyNumberFormat="1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6" fillId="26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26" borderId="43" xfId="0" applyFont="1" applyFill="1" applyBorder="1" applyAlignment="1">
      <alignment vertical="top" wrapText="1"/>
    </xf>
    <xf numFmtId="0" fontId="6" fillId="26" borderId="19" xfId="0" applyFont="1" applyFill="1" applyBorder="1" applyAlignment="1">
      <alignment vertical="top" wrapText="1"/>
    </xf>
    <xf numFmtId="0" fontId="6" fillId="26" borderId="19" xfId="0" applyFont="1" applyFill="1" applyBorder="1" applyAlignment="1">
      <alignment horizontal="center" vertical="top" wrapText="1"/>
    </xf>
    <xf numFmtId="0" fontId="6" fillId="26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9" fillId="0" borderId="1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14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" fillId="0" borderId="30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6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35" xfId="0" applyFont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8" fillId="24" borderId="32" xfId="0" applyFont="1" applyFill="1" applyBorder="1" applyAlignment="1">
      <alignment horizontal="center" vertical="top" wrapText="1"/>
    </xf>
    <xf numFmtId="176" fontId="0" fillId="0" borderId="15" xfId="0" applyNumberFormat="1" applyFont="1" applyFill="1" applyBorder="1" applyAlignment="1">
      <alignment horizontal="center"/>
    </xf>
    <xf numFmtId="176" fontId="0" fillId="0" borderId="15" xfId="0" applyNumberFormat="1" applyFill="1" applyBorder="1" applyAlignment="1" applyProtection="1">
      <alignment horizontal="center"/>
      <protection/>
    </xf>
    <xf numFmtId="176" fontId="11" fillId="0" borderId="25" xfId="0" applyNumberFormat="1" applyFont="1" applyFill="1" applyBorder="1" applyAlignment="1">
      <alignment horizontal="right"/>
    </xf>
    <xf numFmtId="176" fontId="11" fillId="0" borderId="3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zoomScale="90" zoomScaleNormal="90" zoomScaleSheetLayoutView="100" zoomScalePageLayoutView="0" workbookViewId="0" topLeftCell="A1">
      <selection activeCell="F143" sqref="F143"/>
    </sheetView>
  </sheetViews>
  <sheetFormatPr defaultColWidth="9.140625" defaultRowHeight="12.75"/>
  <cols>
    <col min="2" max="2" width="15.140625" style="0" customWidth="1"/>
    <col min="3" max="3" width="13.00390625" style="0" customWidth="1"/>
    <col min="4" max="4" width="17.7109375" style="0" customWidth="1"/>
    <col min="5" max="5" width="18.8515625" style="0" customWidth="1"/>
    <col min="6" max="6" width="20.00390625" style="0" customWidth="1"/>
    <col min="7" max="7" width="18.57421875" style="0" customWidth="1"/>
    <col min="8" max="8" width="13.421875" style="0" customWidth="1"/>
    <col min="9" max="9" width="12.7109375" style="0" customWidth="1"/>
    <col min="10" max="10" width="12.140625" style="0" customWidth="1"/>
    <col min="11" max="11" width="13.00390625" style="0" customWidth="1"/>
    <col min="12" max="13" width="12.57421875" style="0" customWidth="1"/>
    <col min="15" max="15" width="10.28125" style="0" customWidth="1"/>
    <col min="16" max="16" width="10.8515625" style="0" bestFit="1" customWidth="1"/>
  </cols>
  <sheetData>
    <row r="1" spans="1:7" ht="15" customHeight="1">
      <c r="A1" s="2"/>
      <c r="B1" s="2"/>
      <c r="C1" s="2"/>
      <c r="D1" s="4"/>
      <c r="E1" s="373" t="s">
        <v>0</v>
      </c>
      <c r="F1" s="373"/>
      <c r="G1" s="373"/>
    </row>
    <row r="2" spans="1:7" ht="15.75" thickBot="1">
      <c r="A2" s="2"/>
      <c r="B2" s="2"/>
      <c r="C2" s="2"/>
      <c r="D2" s="4"/>
      <c r="E2" s="374" t="s">
        <v>402</v>
      </c>
      <c r="F2" s="374"/>
      <c r="G2" s="374"/>
    </row>
    <row r="3" spans="1:7" ht="22.5" customHeight="1">
      <c r="A3" s="2"/>
      <c r="B3" s="2"/>
      <c r="C3" s="2"/>
      <c r="D3" s="4"/>
      <c r="E3" s="371" t="s">
        <v>1</v>
      </c>
      <c r="F3" s="371"/>
      <c r="G3" s="371"/>
    </row>
    <row r="4" spans="1:7" ht="15.75" thickBot="1">
      <c r="A4" s="2"/>
      <c r="B4" s="2"/>
      <c r="C4" s="2"/>
      <c r="D4" s="4"/>
      <c r="E4" s="6"/>
      <c r="F4" s="375" t="s">
        <v>396</v>
      </c>
      <c r="G4" s="375"/>
    </row>
    <row r="5" spans="1:7" ht="15">
      <c r="A5" s="2"/>
      <c r="B5" s="2"/>
      <c r="C5" s="2"/>
      <c r="D5" s="4"/>
      <c r="E5" s="5" t="s">
        <v>2</v>
      </c>
      <c r="F5" s="371" t="s">
        <v>3</v>
      </c>
      <c r="G5" s="371"/>
    </row>
    <row r="6" spans="1:7" ht="22.5" customHeight="1">
      <c r="A6" s="2"/>
      <c r="B6" s="2"/>
      <c r="C6" s="2"/>
      <c r="D6" s="4"/>
      <c r="E6" s="372" t="s">
        <v>453</v>
      </c>
      <c r="F6" s="372"/>
      <c r="G6" s="372"/>
    </row>
    <row r="7" spans="1:7" ht="15">
      <c r="A7" s="2"/>
      <c r="B7" s="2"/>
      <c r="C7" s="2"/>
      <c r="D7" s="4"/>
      <c r="E7" s="2"/>
      <c r="F7" s="2"/>
      <c r="G7" s="2"/>
    </row>
    <row r="8" spans="1:7" ht="18.75" customHeight="1">
      <c r="A8" s="377" t="s">
        <v>4</v>
      </c>
      <c r="B8" s="377"/>
      <c r="C8" s="377"/>
      <c r="D8" s="377"/>
      <c r="E8" s="377"/>
      <c r="F8" s="377"/>
      <c r="G8" s="377"/>
    </row>
    <row r="9" spans="1:7" ht="18.75" customHeight="1">
      <c r="A9" s="377" t="s">
        <v>451</v>
      </c>
      <c r="B9" s="377"/>
      <c r="C9" s="377"/>
      <c r="D9" s="377"/>
      <c r="E9" s="377"/>
      <c r="F9" s="377"/>
      <c r="G9" s="377"/>
    </row>
    <row r="10" spans="1:7" ht="16.5" thickBot="1">
      <c r="A10" s="7"/>
      <c r="B10" s="7"/>
      <c r="C10" s="7"/>
      <c r="D10" s="7"/>
      <c r="E10" s="7"/>
      <c r="F10" s="7"/>
      <c r="G10" s="3" t="s">
        <v>5</v>
      </c>
    </row>
    <row r="11" spans="1:7" ht="16.5" thickBot="1">
      <c r="A11" s="7"/>
      <c r="B11" s="7"/>
      <c r="C11" s="7"/>
      <c r="D11" s="7"/>
      <c r="E11" s="7"/>
      <c r="F11" s="1" t="s">
        <v>6</v>
      </c>
      <c r="G11" s="8"/>
    </row>
    <row r="12" spans="1:7" ht="16.5" thickBot="1">
      <c r="A12" s="378" t="s">
        <v>452</v>
      </c>
      <c r="B12" s="378"/>
      <c r="C12" s="378"/>
      <c r="D12" s="378"/>
      <c r="E12" s="378"/>
      <c r="F12" s="1" t="s">
        <v>7</v>
      </c>
      <c r="G12" s="306">
        <v>41648</v>
      </c>
    </row>
    <row r="13" spans="1:7" ht="16.5" thickBot="1">
      <c r="A13" s="7"/>
      <c r="B13" s="7"/>
      <c r="C13" s="7"/>
      <c r="D13" s="7"/>
      <c r="E13" s="7"/>
      <c r="F13" s="1"/>
      <c r="G13" s="9"/>
    </row>
    <row r="14" spans="1:7" ht="16.5" thickBot="1">
      <c r="A14" s="1"/>
      <c r="B14" s="1"/>
      <c r="C14" s="1"/>
      <c r="D14" s="3"/>
      <c r="E14" s="1"/>
      <c r="F14" s="1"/>
      <c r="G14" s="9"/>
    </row>
    <row r="15" spans="1:7" ht="16.5" thickBot="1">
      <c r="A15" s="379" t="s">
        <v>8</v>
      </c>
      <c r="B15" s="379"/>
      <c r="C15" s="379"/>
      <c r="D15" s="400" t="s">
        <v>444</v>
      </c>
      <c r="E15" s="400"/>
      <c r="F15" s="1" t="s">
        <v>9</v>
      </c>
      <c r="G15" s="9">
        <v>55098658</v>
      </c>
    </row>
    <row r="16" spans="1:7" ht="16.5" thickBot="1">
      <c r="A16" s="379"/>
      <c r="B16" s="379"/>
      <c r="C16" s="379"/>
      <c r="D16" s="400"/>
      <c r="E16" s="400"/>
      <c r="F16" s="1"/>
      <c r="G16" s="9"/>
    </row>
    <row r="17" spans="1:7" ht="16.5" thickBot="1">
      <c r="A17" s="379"/>
      <c r="B17" s="379"/>
      <c r="C17" s="379"/>
      <c r="D17" s="400"/>
      <c r="E17" s="400"/>
      <c r="F17" s="1"/>
      <c r="G17" s="9"/>
    </row>
    <row r="18" spans="1:7" ht="16.5" thickBot="1">
      <c r="A18" s="379"/>
      <c r="B18" s="379"/>
      <c r="C18" s="379"/>
      <c r="D18" s="400"/>
      <c r="E18" s="400"/>
      <c r="F18" s="10"/>
      <c r="G18" s="11"/>
    </row>
    <row r="19" spans="1:7" ht="16.5" thickBot="1">
      <c r="A19" s="379" t="s">
        <v>10</v>
      </c>
      <c r="B19" s="379"/>
      <c r="C19" s="379"/>
      <c r="D19" s="1">
        <v>2343015302</v>
      </c>
      <c r="E19" s="307">
        <v>234301001</v>
      </c>
      <c r="F19" s="3"/>
      <c r="G19" s="12"/>
    </row>
    <row r="20" spans="1:7" ht="16.5" thickBot="1">
      <c r="A20" s="379" t="s">
        <v>11</v>
      </c>
      <c r="B20" s="379"/>
      <c r="C20" s="379"/>
      <c r="D20" s="3"/>
      <c r="E20" s="3"/>
      <c r="F20" s="1" t="s">
        <v>12</v>
      </c>
      <c r="G20" s="13">
        <v>383</v>
      </c>
    </row>
    <row r="21" spans="1:7" ht="15.75" customHeight="1">
      <c r="A21" s="379" t="s">
        <v>13</v>
      </c>
      <c r="B21" s="379"/>
      <c r="C21" s="379"/>
      <c r="D21" s="400" t="s">
        <v>403</v>
      </c>
      <c r="E21" s="400"/>
      <c r="F21" s="1"/>
      <c r="G21" s="1"/>
    </row>
    <row r="22" spans="1:7" ht="15.75">
      <c r="A22" s="379"/>
      <c r="B22" s="379"/>
      <c r="C22" s="379"/>
      <c r="D22" s="400"/>
      <c r="E22" s="400"/>
      <c r="F22" s="1"/>
      <c r="G22" s="1"/>
    </row>
    <row r="23" spans="1:7" ht="15.75">
      <c r="A23" s="379"/>
      <c r="B23" s="379"/>
      <c r="C23" s="379"/>
      <c r="D23" s="400"/>
      <c r="E23" s="400"/>
      <c r="F23" s="1"/>
      <c r="G23" s="1"/>
    </row>
    <row r="24" spans="1:7" ht="47.25" customHeight="1">
      <c r="A24" s="379" t="s">
        <v>14</v>
      </c>
      <c r="B24" s="379"/>
      <c r="C24" s="379"/>
      <c r="D24" s="400" t="s">
        <v>447</v>
      </c>
      <c r="E24" s="400"/>
      <c r="F24" s="1"/>
      <c r="G24" s="1"/>
    </row>
    <row r="25" spans="1:7" ht="15.75">
      <c r="A25" s="1"/>
      <c r="B25" s="1"/>
      <c r="C25" s="3"/>
      <c r="D25" s="3"/>
      <c r="E25" s="3"/>
      <c r="F25" s="1"/>
      <c r="G25" s="1"/>
    </row>
    <row r="26" spans="1:7" s="15" customFormat="1" ht="15.75" customHeight="1">
      <c r="A26" s="380" t="s">
        <v>15</v>
      </c>
      <c r="B26" s="380"/>
      <c r="C26" s="380"/>
      <c r="D26" s="380"/>
      <c r="E26" s="380"/>
      <c r="F26" s="380"/>
      <c r="G26" s="380"/>
    </row>
    <row r="27" spans="1:7" s="15" customFormat="1" ht="12">
      <c r="A27" s="253"/>
      <c r="B27" s="253"/>
      <c r="C27" s="253"/>
      <c r="D27" s="252"/>
      <c r="E27" s="253"/>
      <c r="F27" s="253"/>
      <c r="G27" s="253"/>
    </row>
    <row r="28" spans="1:7" s="15" customFormat="1" ht="31.5" customHeight="1">
      <c r="A28" s="381" t="s">
        <v>454</v>
      </c>
      <c r="B28" s="381"/>
      <c r="C28" s="381"/>
      <c r="D28" s="381"/>
      <c r="E28" s="381"/>
      <c r="F28" s="381"/>
      <c r="G28" s="381"/>
    </row>
    <row r="29" spans="1:7" s="15" customFormat="1" ht="15" customHeight="1">
      <c r="A29" s="381" t="s">
        <v>455</v>
      </c>
      <c r="B29" s="381"/>
      <c r="C29" s="381"/>
      <c r="D29" s="381"/>
      <c r="E29" s="381"/>
      <c r="F29" s="381"/>
      <c r="G29" s="381"/>
    </row>
    <row r="30" spans="1:7" s="15" customFormat="1" ht="15" customHeight="1">
      <c r="A30" s="456" t="s">
        <v>456</v>
      </c>
      <c r="B30" s="456"/>
      <c r="C30" s="456"/>
      <c r="D30" s="456"/>
      <c r="E30" s="456"/>
      <c r="F30" s="456"/>
      <c r="G30" s="456"/>
    </row>
    <row r="31" spans="1:7" s="15" customFormat="1" ht="15" customHeight="1">
      <c r="A31" s="456" t="s">
        <v>457</v>
      </c>
      <c r="B31" s="456"/>
      <c r="C31" s="456"/>
      <c r="D31" s="456"/>
      <c r="E31" s="456"/>
      <c r="F31" s="456"/>
      <c r="G31" s="456"/>
    </row>
    <row r="32" spans="1:7" s="15" customFormat="1" ht="15" customHeight="1">
      <c r="A32" s="456" t="s">
        <v>458</v>
      </c>
      <c r="B32" s="456"/>
      <c r="C32" s="456"/>
      <c r="D32" s="456"/>
      <c r="E32" s="456"/>
      <c r="F32" s="456"/>
      <c r="G32" s="456"/>
    </row>
    <row r="33" spans="1:7" s="15" customFormat="1" ht="12" customHeight="1">
      <c r="A33" s="381"/>
      <c r="B33" s="381"/>
      <c r="C33" s="381"/>
      <c r="D33" s="381"/>
      <c r="E33" s="381"/>
      <c r="F33" s="381"/>
      <c r="G33" s="381"/>
    </row>
    <row r="34" spans="1:7" s="15" customFormat="1" ht="51" customHeight="1">
      <c r="A34" s="381" t="s">
        <v>459</v>
      </c>
      <c r="B34" s="381"/>
      <c r="C34" s="381"/>
      <c r="D34" s="381"/>
      <c r="E34" s="381"/>
      <c r="F34" s="381"/>
      <c r="G34" s="381"/>
    </row>
    <row r="35" spans="1:7" s="15" customFormat="1" ht="12" customHeight="1">
      <c r="A35" s="381"/>
      <c r="B35" s="381"/>
      <c r="C35" s="381"/>
      <c r="D35" s="381"/>
      <c r="E35" s="381"/>
      <c r="F35" s="381"/>
      <c r="G35" s="381"/>
    </row>
    <row r="36" spans="1:7" s="15" customFormat="1" ht="15.75" customHeight="1">
      <c r="A36" s="381" t="s">
        <v>415</v>
      </c>
      <c r="B36" s="381"/>
      <c r="C36" s="381"/>
      <c r="D36" s="381"/>
      <c r="E36" s="381"/>
      <c r="F36" s="381"/>
      <c r="G36" s="381"/>
    </row>
    <row r="37" spans="1:7" s="15" customFormat="1" ht="12" customHeight="1">
      <c r="A37" s="401" t="s">
        <v>16</v>
      </c>
      <c r="B37" s="401"/>
      <c r="C37" s="401"/>
      <c r="D37" s="401"/>
      <c r="E37" s="401"/>
      <c r="F37" s="401"/>
      <c r="G37" s="401"/>
    </row>
    <row r="38" spans="1:13" s="255" customFormat="1" ht="23.25" customHeight="1">
      <c r="A38" s="254"/>
      <c r="B38" s="254"/>
      <c r="C38" s="254"/>
      <c r="D38" s="254"/>
      <c r="E38" s="254"/>
      <c r="F38" s="402" t="s">
        <v>368</v>
      </c>
      <c r="G38" s="402"/>
      <c r="H38" s="404" t="s">
        <v>132</v>
      </c>
      <c r="I38" s="404"/>
      <c r="J38" s="404" t="s">
        <v>133</v>
      </c>
      <c r="K38" s="404"/>
      <c r="L38" s="399" t="s">
        <v>401</v>
      </c>
      <c r="M38" s="399"/>
    </row>
    <row r="39" spans="1:13" s="15" customFormat="1" ht="12">
      <c r="A39" s="376" t="s">
        <v>17</v>
      </c>
      <c r="B39" s="376"/>
      <c r="C39" s="376"/>
      <c r="D39" s="376"/>
      <c r="E39" s="376"/>
      <c r="F39" s="376"/>
      <c r="G39" s="376"/>
      <c r="H39" s="376" t="s">
        <v>18</v>
      </c>
      <c r="I39" s="376"/>
      <c r="J39" s="376" t="s">
        <v>18</v>
      </c>
      <c r="K39" s="376"/>
      <c r="L39" s="376" t="s">
        <v>18</v>
      </c>
      <c r="M39" s="376"/>
    </row>
    <row r="40" spans="1:13" s="15" customFormat="1" ht="12">
      <c r="A40" s="384" t="s">
        <v>404</v>
      </c>
      <c r="B40" s="384"/>
      <c r="C40" s="384"/>
      <c r="D40" s="384"/>
      <c r="E40" s="384"/>
      <c r="F40" s="385">
        <f>H40+J40+L40</f>
        <v>1713289.51</v>
      </c>
      <c r="G40" s="385"/>
      <c r="H40" s="385">
        <f>H42+H48</f>
        <v>750541.1599999999</v>
      </c>
      <c r="I40" s="385"/>
      <c r="J40" s="385">
        <f>J42+J48</f>
        <v>870062.3</v>
      </c>
      <c r="K40" s="385"/>
      <c r="L40" s="385">
        <f>L42+L48</f>
        <v>92686.05</v>
      </c>
      <c r="M40" s="385"/>
    </row>
    <row r="41" spans="1:13" s="15" customFormat="1" ht="12">
      <c r="A41" s="382" t="s">
        <v>19</v>
      </c>
      <c r="B41" s="382"/>
      <c r="C41" s="382"/>
      <c r="D41" s="382"/>
      <c r="E41" s="382"/>
      <c r="F41" s="383"/>
      <c r="G41" s="383"/>
      <c r="H41" s="383"/>
      <c r="I41" s="383"/>
      <c r="J41" s="383"/>
      <c r="K41" s="383"/>
      <c r="L41" s="383"/>
      <c r="M41" s="383"/>
    </row>
    <row r="42" spans="1:13" s="15" customFormat="1" ht="15.75" customHeight="1">
      <c r="A42" s="386" t="s">
        <v>20</v>
      </c>
      <c r="B42" s="386"/>
      <c r="C42" s="386"/>
      <c r="D42" s="386"/>
      <c r="E42" s="386"/>
      <c r="F42" s="387">
        <f>H42+J42+L42</f>
        <v>16611.83</v>
      </c>
      <c r="G42" s="387"/>
      <c r="H42" s="387">
        <f>H44</f>
        <v>16611.83</v>
      </c>
      <c r="I42" s="387"/>
      <c r="J42" s="387"/>
      <c r="K42" s="387"/>
      <c r="L42" s="387"/>
      <c r="M42" s="387"/>
    </row>
    <row r="43" spans="1:13" s="15" customFormat="1" ht="12">
      <c r="A43" s="382" t="s">
        <v>21</v>
      </c>
      <c r="B43" s="382"/>
      <c r="C43" s="382"/>
      <c r="D43" s="382"/>
      <c r="E43" s="382"/>
      <c r="F43" s="383"/>
      <c r="G43" s="383"/>
      <c r="H43" s="383"/>
      <c r="I43" s="383"/>
      <c r="J43" s="383"/>
      <c r="K43" s="383"/>
      <c r="L43" s="383"/>
      <c r="M43" s="383"/>
    </row>
    <row r="44" spans="1:13" s="15" customFormat="1" ht="24.75" customHeight="1">
      <c r="A44" s="382" t="s">
        <v>22</v>
      </c>
      <c r="B44" s="382"/>
      <c r="C44" s="382"/>
      <c r="D44" s="382"/>
      <c r="E44" s="382"/>
      <c r="F44" s="383">
        <f>H44</f>
        <v>16611.83</v>
      </c>
      <c r="G44" s="383"/>
      <c r="H44" s="383">
        <v>16611.83</v>
      </c>
      <c r="I44" s="383"/>
      <c r="J44" s="383"/>
      <c r="K44" s="383"/>
      <c r="L44" s="383"/>
      <c r="M44" s="383"/>
    </row>
    <row r="45" spans="1:13" s="15" customFormat="1" ht="31.5" customHeight="1">
      <c r="A45" s="382" t="s">
        <v>23</v>
      </c>
      <c r="B45" s="382"/>
      <c r="C45" s="382"/>
      <c r="D45" s="382"/>
      <c r="E45" s="382"/>
      <c r="F45" s="383"/>
      <c r="G45" s="383"/>
      <c r="H45" s="383"/>
      <c r="I45" s="383"/>
      <c r="J45" s="383"/>
      <c r="K45" s="383"/>
      <c r="L45" s="383"/>
      <c r="M45" s="383"/>
    </row>
    <row r="46" spans="1:13" s="15" customFormat="1" ht="28.5" customHeight="1">
      <c r="A46" s="382" t="s">
        <v>24</v>
      </c>
      <c r="B46" s="382"/>
      <c r="C46" s="382"/>
      <c r="D46" s="382"/>
      <c r="E46" s="382"/>
      <c r="F46" s="383"/>
      <c r="G46" s="383"/>
      <c r="H46" s="383"/>
      <c r="I46" s="383"/>
      <c r="J46" s="383"/>
      <c r="K46" s="383"/>
      <c r="L46" s="383"/>
      <c r="M46" s="383"/>
    </row>
    <row r="47" spans="1:13" s="15" customFormat="1" ht="12" customHeight="1">
      <c r="A47" s="382" t="s">
        <v>25</v>
      </c>
      <c r="B47" s="382"/>
      <c r="C47" s="382"/>
      <c r="D47" s="382"/>
      <c r="E47" s="382"/>
      <c r="F47" s="383">
        <f>H47+J47+L47</f>
        <v>0</v>
      </c>
      <c r="G47" s="383"/>
      <c r="H47" s="383"/>
      <c r="I47" s="383"/>
      <c r="J47" s="383"/>
      <c r="K47" s="383"/>
      <c r="L47" s="383"/>
      <c r="M47" s="383"/>
    </row>
    <row r="48" spans="1:13" s="15" customFormat="1" ht="14.25" customHeight="1">
      <c r="A48" s="386" t="s">
        <v>26</v>
      </c>
      <c r="B48" s="386"/>
      <c r="C48" s="386"/>
      <c r="D48" s="386"/>
      <c r="E48" s="386"/>
      <c r="F48" s="387">
        <f>H48+J48+L48</f>
        <v>1696677.68</v>
      </c>
      <c r="G48" s="387"/>
      <c r="H48" s="387">
        <v>733929.33</v>
      </c>
      <c r="I48" s="387"/>
      <c r="J48" s="387">
        <v>870062.3</v>
      </c>
      <c r="K48" s="387"/>
      <c r="L48" s="387">
        <v>92686.05</v>
      </c>
      <c r="M48" s="387"/>
    </row>
    <row r="49" spans="1:13" s="15" customFormat="1" ht="12">
      <c r="A49" s="382" t="s">
        <v>21</v>
      </c>
      <c r="B49" s="382"/>
      <c r="C49" s="382"/>
      <c r="D49" s="382"/>
      <c r="E49" s="382"/>
      <c r="F49" s="383"/>
      <c r="G49" s="383"/>
      <c r="H49" s="383"/>
      <c r="I49" s="383"/>
      <c r="J49" s="383"/>
      <c r="K49" s="383"/>
      <c r="L49" s="383"/>
      <c r="M49" s="383"/>
    </row>
    <row r="50" spans="1:13" s="15" customFormat="1" ht="13.5" customHeight="1">
      <c r="A50" s="382" t="s">
        <v>27</v>
      </c>
      <c r="B50" s="382"/>
      <c r="C50" s="382"/>
      <c r="D50" s="382"/>
      <c r="E50" s="382"/>
      <c r="F50" s="383">
        <f>H50+J50+L50</f>
        <v>1181638.83</v>
      </c>
      <c r="G50" s="383"/>
      <c r="H50" s="383">
        <v>453983.62</v>
      </c>
      <c r="I50" s="383"/>
      <c r="J50" s="383">
        <v>695347.37</v>
      </c>
      <c r="K50" s="383"/>
      <c r="L50" s="383">
        <v>32307.84</v>
      </c>
      <c r="M50" s="383"/>
    </row>
    <row r="51" spans="1:13" s="15" customFormat="1" ht="13.5" customHeight="1">
      <c r="A51" s="382" t="s">
        <v>28</v>
      </c>
      <c r="B51" s="382"/>
      <c r="C51" s="382"/>
      <c r="D51" s="382"/>
      <c r="E51" s="382"/>
      <c r="F51" s="383">
        <f>H51+J51+L51</f>
        <v>74170.2</v>
      </c>
      <c r="G51" s="383"/>
      <c r="H51" s="383">
        <v>74170.2</v>
      </c>
      <c r="I51" s="383"/>
      <c r="J51" s="383">
        <v>0</v>
      </c>
      <c r="K51" s="383"/>
      <c r="L51" s="383">
        <v>0</v>
      </c>
      <c r="M51" s="383"/>
    </row>
    <row r="52" spans="1:13" s="15" customFormat="1" ht="12">
      <c r="A52" s="384" t="s">
        <v>29</v>
      </c>
      <c r="B52" s="384"/>
      <c r="C52" s="384"/>
      <c r="D52" s="384"/>
      <c r="E52" s="384"/>
      <c r="F52" s="388">
        <f>H52+J52+L52</f>
        <v>401.2</v>
      </c>
      <c r="G52" s="388"/>
      <c r="H52" s="388">
        <f>H54+H55+H67</f>
        <v>0</v>
      </c>
      <c r="I52" s="388"/>
      <c r="J52" s="388">
        <f>J54+J55+J67</f>
        <v>401.2</v>
      </c>
      <c r="K52" s="388"/>
      <c r="L52" s="388">
        <f>L54+L55+L67</f>
        <v>0</v>
      </c>
      <c r="M52" s="388"/>
    </row>
    <row r="53" spans="1:13" s="15" customFormat="1" ht="12">
      <c r="A53" s="382" t="s">
        <v>19</v>
      </c>
      <c r="B53" s="382"/>
      <c r="C53" s="382"/>
      <c r="D53" s="382"/>
      <c r="E53" s="382"/>
      <c r="F53" s="376"/>
      <c r="G53" s="376"/>
      <c r="H53" s="376"/>
      <c r="I53" s="376"/>
      <c r="J53" s="376"/>
      <c r="K53" s="376"/>
      <c r="L53" s="376"/>
      <c r="M53" s="376"/>
    </row>
    <row r="54" spans="1:13" s="15" customFormat="1" ht="25.5" customHeight="1">
      <c r="A54" s="386" t="s">
        <v>30</v>
      </c>
      <c r="B54" s="386"/>
      <c r="C54" s="386"/>
      <c r="D54" s="386"/>
      <c r="E54" s="386"/>
      <c r="F54" s="389">
        <f>SUM(F56:G57)</f>
        <v>401.2</v>
      </c>
      <c r="G54" s="389"/>
      <c r="H54" s="389"/>
      <c r="I54" s="389"/>
      <c r="J54" s="389"/>
      <c r="K54" s="389"/>
      <c r="L54" s="389"/>
      <c r="M54" s="389"/>
    </row>
    <row r="55" spans="1:13" s="15" customFormat="1" ht="27.75" customHeight="1">
      <c r="A55" s="386" t="s">
        <v>31</v>
      </c>
      <c r="B55" s="386"/>
      <c r="C55" s="386"/>
      <c r="D55" s="386"/>
      <c r="E55" s="386"/>
      <c r="F55" s="389">
        <f>H55+J55+L55</f>
        <v>401.2</v>
      </c>
      <c r="G55" s="389"/>
      <c r="H55" s="389">
        <f>SUM(H57:I66)</f>
        <v>0</v>
      </c>
      <c r="I55" s="389"/>
      <c r="J55" s="389">
        <f>SUM(J57:K66)</f>
        <v>401.2</v>
      </c>
      <c r="K55" s="389"/>
      <c r="L55" s="389">
        <f>SUM(L57:M66)</f>
        <v>0</v>
      </c>
      <c r="M55" s="389"/>
    </row>
    <row r="56" spans="1:13" s="15" customFormat="1" ht="12">
      <c r="A56" s="382" t="s">
        <v>21</v>
      </c>
      <c r="B56" s="382"/>
      <c r="C56" s="382"/>
      <c r="D56" s="382"/>
      <c r="E56" s="382"/>
      <c r="F56" s="376"/>
      <c r="G56" s="376"/>
      <c r="H56" s="376"/>
      <c r="I56" s="376"/>
      <c r="J56" s="376"/>
      <c r="K56" s="376"/>
      <c r="L56" s="376"/>
      <c r="M56" s="376"/>
    </row>
    <row r="57" spans="1:13" s="15" customFormat="1" ht="12">
      <c r="A57" s="382" t="s">
        <v>32</v>
      </c>
      <c r="B57" s="382"/>
      <c r="C57" s="382"/>
      <c r="D57" s="382"/>
      <c r="E57" s="382"/>
      <c r="F57" s="376">
        <f>J57</f>
        <v>401.2</v>
      </c>
      <c r="G57" s="376"/>
      <c r="H57" s="376"/>
      <c r="I57" s="376"/>
      <c r="J57" s="376">
        <v>401.2</v>
      </c>
      <c r="K57" s="376"/>
      <c r="L57" s="376"/>
      <c r="M57" s="376"/>
    </row>
    <row r="58" spans="1:13" s="15" customFormat="1" ht="10.5" customHeight="1">
      <c r="A58" s="382" t="s">
        <v>33</v>
      </c>
      <c r="B58" s="382"/>
      <c r="C58" s="382"/>
      <c r="D58" s="382"/>
      <c r="E58" s="382"/>
      <c r="F58" s="376">
        <v>0</v>
      </c>
      <c r="G58" s="376"/>
      <c r="H58" s="376"/>
      <c r="I58" s="376"/>
      <c r="J58" s="376"/>
      <c r="K58" s="376"/>
      <c r="L58" s="376"/>
      <c r="M58" s="376"/>
    </row>
    <row r="59" spans="1:13" s="15" customFormat="1" ht="12" customHeight="1">
      <c r="A59" s="382" t="s">
        <v>34</v>
      </c>
      <c r="B59" s="382"/>
      <c r="C59" s="382"/>
      <c r="D59" s="382"/>
      <c r="E59" s="382"/>
      <c r="F59" s="376">
        <f aca="true" t="shared" si="0" ref="F59:F65">H59+J59+L59</f>
        <v>0</v>
      </c>
      <c r="G59" s="376"/>
      <c r="H59" s="376"/>
      <c r="I59" s="376"/>
      <c r="J59" s="376"/>
      <c r="K59" s="376"/>
      <c r="L59" s="376"/>
      <c r="M59" s="376"/>
    </row>
    <row r="60" spans="1:13" s="15" customFormat="1" ht="11.25" customHeight="1">
      <c r="A60" s="382" t="s">
        <v>35</v>
      </c>
      <c r="B60" s="382"/>
      <c r="C60" s="382"/>
      <c r="D60" s="382"/>
      <c r="E60" s="382"/>
      <c r="F60" s="376">
        <f t="shared" si="0"/>
        <v>0</v>
      </c>
      <c r="G60" s="376"/>
      <c r="H60" s="376"/>
      <c r="I60" s="376"/>
      <c r="J60" s="376"/>
      <c r="K60" s="376"/>
      <c r="L60" s="376"/>
      <c r="M60" s="376"/>
    </row>
    <row r="61" spans="1:13" s="15" customFormat="1" ht="12">
      <c r="A61" s="382" t="s">
        <v>36</v>
      </c>
      <c r="B61" s="382"/>
      <c r="C61" s="382"/>
      <c r="D61" s="382"/>
      <c r="E61" s="382"/>
      <c r="F61" s="376">
        <f t="shared" si="0"/>
        <v>0</v>
      </c>
      <c r="G61" s="376"/>
      <c r="H61" s="376"/>
      <c r="I61" s="376"/>
      <c r="J61" s="376"/>
      <c r="K61" s="376"/>
      <c r="L61" s="376"/>
      <c r="M61" s="376"/>
    </row>
    <row r="62" spans="1:13" s="15" customFormat="1" ht="12" customHeight="1">
      <c r="A62" s="382" t="s">
        <v>37</v>
      </c>
      <c r="B62" s="382"/>
      <c r="C62" s="382"/>
      <c r="D62" s="382"/>
      <c r="E62" s="382"/>
      <c r="F62" s="376">
        <v>0</v>
      </c>
      <c r="G62" s="376"/>
      <c r="H62" s="376"/>
      <c r="I62" s="376"/>
      <c r="J62" s="376"/>
      <c r="K62" s="376"/>
      <c r="L62" s="376"/>
      <c r="M62" s="376"/>
    </row>
    <row r="63" spans="1:13" s="15" customFormat="1" ht="12.75" customHeight="1">
      <c r="A63" s="382" t="s">
        <v>38</v>
      </c>
      <c r="B63" s="382"/>
      <c r="C63" s="382"/>
      <c r="D63" s="382"/>
      <c r="E63" s="382"/>
      <c r="F63" s="376">
        <f t="shared" si="0"/>
        <v>0</v>
      </c>
      <c r="G63" s="376"/>
      <c r="H63" s="376"/>
      <c r="I63" s="376"/>
      <c r="J63" s="376"/>
      <c r="K63" s="376"/>
      <c r="L63" s="376"/>
      <c r="M63" s="376"/>
    </row>
    <row r="64" spans="1:13" s="15" customFormat="1" ht="13.5" customHeight="1">
      <c r="A64" s="382" t="s">
        <v>39</v>
      </c>
      <c r="B64" s="382"/>
      <c r="C64" s="382"/>
      <c r="D64" s="382"/>
      <c r="E64" s="382"/>
      <c r="F64" s="376">
        <f t="shared" si="0"/>
        <v>0</v>
      </c>
      <c r="G64" s="376"/>
      <c r="H64" s="376"/>
      <c r="I64" s="376"/>
      <c r="J64" s="376"/>
      <c r="K64" s="376"/>
      <c r="L64" s="376"/>
      <c r="M64" s="376"/>
    </row>
    <row r="65" spans="1:13" s="15" customFormat="1" ht="12.75" customHeight="1">
      <c r="A65" s="382" t="s">
        <v>40</v>
      </c>
      <c r="B65" s="382"/>
      <c r="C65" s="382"/>
      <c r="D65" s="382"/>
      <c r="E65" s="382"/>
      <c r="F65" s="376">
        <f t="shared" si="0"/>
        <v>0</v>
      </c>
      <c r="G65" s="376"/>
      <c r="H65" s="376"/>
      <c r="I65" s="376"/>
      <c r="J65" s="376"/>
      <c r="K65" s="376"/>
      <c r="L65" s="376"/>
      <c r="M65" s="376"/>
    </row>
    <row r="66" spans="1:13" s="15" customFormat="1" ht="15" customHeight="1">
      <c r="A66" s="382" t="s">
        <v>41</v>
      </c>
      <c r="B66" s="382"/>
      <c r="C66" s="382"/>
      <c r="D66" s="382"/>
      <c r="E66" s="382"/>
      <c r="F66" s="376">
        <v>0</v>
      </c>
      <c r="G66" s="376"/>
      <c r="H66" s="376"/>
      <c r="I66" s="376"/>
      <c r="J66" s="376"/>
      <c r="K66" s="376"/>
      <c r="L66" s="376"/>
      <c r="M66" s="376"/>
    </row>
    <row r="67" spans="1:13" s="15" customFormat="1" ht="30" customHeight="1">
      <c r="A67" s="386" t="s">
        <v>42</v>
      </c>
      <c r="B67" s="386"/>
      <c r="C67" s="386"/>
      <c r="D67" s="386"/>
      <c r="E67" s="386"/>
      <c r="F67" s="389">
        <f>H67+J67+L67</f>
        <v>0</v>
      </c>
      <c r="G67" s="389"/>
      <c r="H67" s="389">
        <f>SUM(H69:I78)</f>
        <v>0</v>
      </c>
      <c r="I67" s="389"/>
      <c r="J67" s="389">
        <f>SUM(J69:K78)</f>
        <v>0</v>
      </c>
      <c r="K67" s="389"/>
      <c r="L67" s="389">
        <f>SUM(L69:M78)</f>
        <v>0</v>
      </c>
      <c r="M67" s="389"/>
    </row>
    <row r="68" spans="1:13" s="15" customFormat="1" ht="12">
      <c r="A68" s="382" t="s">
        <v>21</v>
      </c>
      <c r="B68" s="382"/>
      <c r="C68" s="382"/>
      <c r="D68" s="382"/>
      <c r="E68" s="382"/>
      <c r="F68" s="376"/>
      <c r="G68" s="376"/>
      <c r="H68" s="376"/>
      <c r="I68" s="376"/>
      <c r="J68" s="376"/>
      <c r="K68" s="376"/>
      <c r="L68" s="376"/>
      <c r="M68" s="376"/>
    </row>
    <row r="69" spans="1:13" s="15" customFormat="1" ht="12">
      <c r="A69" s="390" t="s">
        <v>43</v>
      </c>
      <c r="B69" s="390"/>
      <c r="C69" s="390"/>
      <c r="D69" s="390"/>
      <c r="E69" s="390"/>
      <c r="F69" s="391">
        <f>H69+J69+L69</f>
        <v>0</v>
      </c>
      <c r="G69" s="391"/>
      <c r="H69" s="391"/>
      <c r="I69" s="391"/>
      <c r="J69" s="391"/>
      <c r="K69" s="391"/>
      <c r="L69" s="391"/>
      <c r="M69" s="391"/>
    </row>
    <row r="70" spans="1:13" s="15" customFormat="1" ht="14.25" customHeight="1">
      <c r="A70" s="382" t="s">
        <v>44</v>
      </c>
      <c r="B70" s="382"/>
      <c r="C70" s="382"/>
      <c r="D70" s="382"/>
      <c r="E70" s="382"/>
      <c r="F70" s="391">
        <f aca="true" t="shared" si="1" ref="F70:F78">H70+J70+L70</f>
        <v>0</v>
      </c>
      <c r="G70" s="391"/>
      <c r="H70" s="376"/>
      <c r="I70" s="376"/>
      <c r="J70" s="376"/>
      <c r="K70" s="376"/>
      <c r="L70" s="376"/>
      <c r="M70" s="376"/>
    </row>
    <row r="71" spans="1:13" s="15" customFormat="1" ht="13.5" customHeight="1">
      <c r="A71" s="382" t="s">
        <v>45</v>
      </c>
      <c r="B71" s="382"/>
      <c r="C71" s="382"/>
      <c r="D71" s="382"/>
      <c r="E71" s="382"/>
      <c r="F71" s="391">
        <f t="shared" si="1"/>
        <v>0</v>
      </c>
      <c r="G71" s="391"/>
      <c r="H71" s="376"/>
      <c r="I71" s="376"/>
      <c r="J71" s="376"/>
      <c r="K71" s="376"/>
      <c r="L71" s="376"/>
      <c r="M71" s="376"/>
    </row>
    <row r="72" spans="1:13" s="15" customFormat="1" ht="13.5" customHeight="1">
      <c r="A72" s="382" t="s">
        <v>46</v>
      </c>
      <c r="B72" s="382"/>
      <c r="C72" s="382"/>
      <c r="D72" s="382"/>
      <c r="E72" s="382"/>
      <c r="F72" s="391">
        <f t="shared" si="1"/>
        <v>0</v>
      </c>
      <c r="G72" s="391"/>
      <c r="H72" s="376"/>
      <c r="I72" s="376"/>
      <c r="J72" s="376"/>
      <c r="K72" s="376"/>
      <c r="L72" s="376"/>
      <c r="M72" s="376"/>
    </row>
    <row r="73" spans="1:13" s="15" customFormat="1" ht="12">
      <c r="A73" s="382" t="s">
        <v>47</v>
      </c>
      <c r="B73" s="382"/>
      <c r="C73" s="382"/>
      <c r="D73" s="382"/>
      <c r="E73" s="382"/>
      <c r="F73" s="391">
        <f t="shared" si="1"/>
        <v>0</v>
      </c>
      <c r="G73" s="391"/>
      <c r="H73" s="376"/>
      <c r="I73" s="376"/>
      <c r="J73" s="376"/>
      <c r="K73" s="376"/>
      <c r="L73" s="376"/>
      <c r="M73" s="376"/>
    </row>
    <row r="74" spans="1:13" s="15" customFormat="1" ht="13.5" customHeight="1">
      <c r="A74" s="382" t="s">
        <v>48</v>
      </c>
      <c r="B74" s="382"/>
      <c r="C74" s="382"/>
      <c r="D74" s="382"/>
      <c r="E74" s="382"/>
      <c r="F74" s="391">
        <f t="shared" si="1"/>
        <v>0</v>
      </c>
      <c r="G74" s="391"/>
      <c r="H74" s="376"/>
      <c r="I74" s="376"/>
      <c r="J74" s="376"/>
      <c r="K74" s="376"/>
      <c r="L74" s="376"/>
      <c r="M74" s="376"/>
    </row>
    <row r="75" spans="1:13" s="15" customFormat="1" ht="12" customHeight="1">
      <c r="A75" s="382" t="s">
        <v>49</v>
      </c>
      <c r="B75" s="382"/>
      <c r="C75" s="382"/>
      <c r="D75" s="382"/>
      <c r="E75" s="382"/>
      <c r="F75" s="391">
        <f t="shared" si="1"/>
        <v>0</v>
      </c>
      <c r="G75" s="391"/>
      <c r="H75" s="376"/>
      <c r="I75" s="376"/>
      <c r="J75" s="376"/>
      <c r="K75" s="376"/>
      <c r="L75" s="376"/>
      <c r="M75" s="376"/>
    </row>
    <row r="76" spans="1:13" s="15" customFormat="1" ht="11.25" customHeight="1">
      <c r="A76" s="382" t="s">
        <v>50</v>
      </c>
      <c r="B76" s="382"/>
      <c r="C76" s="382"/>
      <c r="D76" s="382"/>
      <c r="E76" s="382"/>
      <c r="F76" s="391">
        <f t="shared" si="1"/>
        <v>0</v>
      </c>
      <c r="G76" s="391"/>
      <c r="H76" s="376"/>
      <c r="I76" s="376"/>
      <c r="J76" s="376"/>
      <c r="K76" s="376"/>
      <c r="L76" s="376"/>
      <c r="M76" s="376"/>
    </row>
    <row r="77" spans="1:13" s="15" customFormat="1" ht="14.25" customHeight="1">
      <c r="A77" s="382" t="s">
        <v>51</v>
      </c>
      <c r="B77" s="382"/>
      <c r="C77" s="382"/>
      <c r="D77" s="382"/>
      <c r="E77" s="382"/>
      <c r="F77" s="391">
        <f t="shared" si="1"/>
        <v>0</v>
      </c>
      <c r="G77" s="391"/>
      <c r="H77" s="376"/>
      <c r="I77" s="376"/>
      <c r="J77" s="376"/>
      <c r="K77" s="376"/>
      <c r="L77" s="376"/>
      <c r="M77" s="376"/>
    </row>
    <row r="78" spans="1:13" s="15" customFormat="1" ht="13.5" customHeight="1">
      <c r="A78" s="382" t="s">
        <v>52</v>
      </c>
      <c r="B78" s="382"/>
      <c r="C78" s="382"/>
      <c r="D78" s="382"/>
      <c r="E78" s="382"/>
      <c r="F78" s="391">
        <f t="shared" si="1"/>
        <v>0</v>
      </c>
      <c r="G78" s="391"/>
      <c r="H78" s="376"/>
      <c r="I78" s="376"/>
      <c r="J78" s="376"/>
      <c r="K78" s="376"/>
      <c r="L78" s="376"/>
      <c r="M78" s="376"/>
    </row>
    <row r="79" spans="1:13" s="15" customFormat="1" ht="12">
      <c r="A79" s="384" t="s">
        <v>53</v>
      </c>
      <c r="B79" s="384"/>
      <c r="C79" s="384"/>
      <c r="D79" s="384"/>
      <c r="E79" s="384"/>
      <c r="F79" s="388">
        <f>F82</f>
        <v>82713.67</v>
      </c>
      <c r="G79" s="388"/>
      <c r="H79" s="388">
        <f>H82</f>
        <v>82713.67</v>
      </c>
      <c r="I79" s="388"/>
      <c r="J79" s="388">
        <f>J81+J82+J97</f>
        <v>0</v>
      </c>
      <c r="K79" s="388"/>
      <c r="L79" s="388">
        <f>L81+L82+L97</f>
        <v>0</v>
      </c>
      <c r="M79" s="388"/>
    </row>
    <row r="80" spans="1:13" s="15" customFormat="1" ht="12">
      <c r="A80" s="382" t="s">
        <v>19</v>
      </c>
      <c r="B80" s="382"/>
      <c r="C80" s="382"/>
      <c r="D80" s="382"/>
      <c r="E80" s="382"/>
      <c r="F80" s="376"/>
      <c r="G80" s="376"/>
      <c r="H80" s="376"/>
      <c r="I80" s="376"/>
      <c r="J80" s="376"/>
      <c r="K80" s="376"/>
      <c r="L80" s="376"/>
      <c r="M80" s="376"/>
    </row>
    <row r="81" spans="1:13" s="15" customFormat="1" ht="14.25" customHeight="1">
      <c r="A81" s="386" t="s">
        <v>54</v>
      </c>
      <c r="B81" s="386"/>
      <c r="C81" s="386"/>
      <c r="D81" s="386"/>
      <c r="E81" s="386"/>
      <c r="F81" s="389">
        <f>H81+J81+L81</f>
        <v>13000.25</v>
      </c>
      <c r="G81" s="389"/>
      <c r="H81" s="389">
        <v>13000.25</v>
      </c>
      <c r="I81" s="389"/>
      <c r="J81" s="389"/>
      <c r="K81" s="389"/>
      <c r="L81" s="389"/>
      <c r="M81" s="389"/>
    </row>
    <row r="82" spans="1:13" s="15" customFormat="1" ht="27.75" customHeight="1">
      <c r="A82" s="386" t="s">
        <v>55</v>
      </c>
      <c r="B82" s="386"/>
      <c r="C82" s="386"/>
      <c r="D82" s="386"/>
      <c r="E82" s="386"/>
      <c r="F82" s="389">
        <f>H82+J82+L82</f>
        <v>82713.67</v>
      </c>
      <c r="G82" s="389"/>
      <c r="H82" s="389">
        <f>SUM(H84:I96)</f>
        <v>82713.67</v>
      </c>
      <c r="I82" s="389"/>
      <c r="J82" s="389">
        <f>SUM(J84:K96)</f>
        <v>0</v>
      </c>
      <c r="K82" s="389"/>
      <c r="L82" s="389">
        <f>SUM(L84:M96)</f>
        <v>0</v>
      </c>
      <c r="M82" s="389"/>
    </row>
    <row r="83" spans="1:13" s="15" customFormat="1" ht="12">
      <c r="A83" s="382" t="s">
        <v>21</v>
      </c>
      <c r="B83" s="382"/>
      <c r="C83" s="382"/>
      <c r="D83" s="382"/>
      <c r="E83" s="382"/>
      <c r="F83" s="376"/>
      <c r="G83" s="376"/>
      <c r="H83" s="376"/>
      <c r="I83" s="376"/>
      <c r="J83" s="376"/>
      <c r="K83" s="376"/>
      <c r="L83" s="376"/>
      <c r="M83" s="376"/>
    </row>
    <row r="84" spans="1:13" s="15" customFormat="1" ht="13.5" customHeight="1">
      <c r="A84" s="382" t="s">
        <v>56</v>
      </c>
      <c r="B84" s="382"/>
      <c r="C84" s="382"/>
      <c r="D84" s="382"/>
      <c r="E84" s="382"/>
      <c r="F84" s="376">
        <f>H84+J84+L84</f>
        <v>0</v>
      </c>
      <c r="G84" s="376"/>
      <c r="H84" s="376"/>
      <c r="I84" s="376"/>
      <c r="J84" s="376"/>
      <c r="K84" s="376"/>
      <c r="L84" s="376"/>
      <c r="M84" s="376"/>
    </row>
    <row r="85" spans="1:13" s="15" customFormat="1" ht="12">
      <c r="A85" s="382" t="s">
        <v>57</v>
      </c>
      <c r="B85" s="382"/>
      <c r="C85" s="382"/>
      <c r="D85" s="382"/>
      <c r="E85" s="382"/>
      <c r="F85" s="376">
        <f aca="true" t="shared" si="2" ref="F85:F96">H85+J85+L85</f>
        <v>0</v>
      </c>
      <c r="G85" s="376"/>
      <c r="H85" s="376"/>
      <c r="I85" s="376"/>
      <c r="J85" s="376"/>
      <c r="K85" s="376"/>
      <c r="L85" s="376"/>
      <c r="M85" s="376"/>
    </row>
    <row r="86" spans="1:13" s="15" customFormat="1" ht="12">
      <c r="A86" s="382" t="s">
        <v>58</v>
      </c>
      <c r="B86" s="382"/>
      <c r="C86" s="382"/>
      <c r="D86" s="382"/>
      <c r="E86" s="382"/>
      <c r="F86" s="376">
        <f t="shared" si="2"/>
        <v>0</v>
      </c>
      <c r="G86" s="376"/>
      <c r="H86" s="376"/>
      <c r="I86" s="376"/>
      <c r="J86" s="376"/>
      <c r="K86" s="376"/>
      <c r="L86" s="376"/>
      <c r="M86" s="376"/>
    </row>
    <row r="87" spans="1:13" s="15" customFormat="1" ht="12">
      <c r="A87" s="382" t="s">
        <v>59</v>
      </c>
      <c r="B87" s="382"/>
      <c r="C87" s="382"/>
      <c r="D87" s="382"/>
      <c r="E87" s="382"/>
      <c r="F87" s="376">
        <f>H87</f>
        <v>48454.24</v>
      </c>
      <c r="G87" s="376"/>
      <c r="H87" s="376">
        <v>48454.24</v>
      </c>
      <c r="I87" s="376"/>
      <c r="J87" s="376"/>
      <c r="K87" s="376"/>
      <c r="L87" s="376"/>
      <c r="M87" s="376"/>
    </row>
    <row r="88" spans="1:13" s="15" customFormat="1" ht="12" customHeight="1">
      <c r="A88" s="382" t="s">
        <v>60</v>
      </c>
      <c r="B88" s="382"/>
      <c r="C88" s="382"/>
      <c r="D88" s="382"/>
      <c r="E88" s="382"/>
      <c r="F88" s="376">
        <f>H88</f>
        <v>16409.28</v>
      </c>
      <c r="G88" s="376"/>
      <c r="H88" s="376">
        <v>16409.28</v>
      </c>
      <c r="I88" s="376"/>
      <c r="J88" s="376"/>
      <c r="K88" s="376"/>
      <c r="L88" s="376"/>
      <c r="M88" s="376"/>
    </row>
    <row r="89" spans="1:13" s="15" customFormat="1" ht="12">
      <c r="A89" s="382" t="s">
        <v>61</v>
      </c>
      <c r="B89" s="382"/>
      <c r="C89" s="382"/>
      <c r="D89" s="382"/>
      <c r="E89" s="382"/>
      <c r="F89" s="376">
        <f>H89</f>
        <v>10399.9</v>
      </c>
      <c r="G89" s="376"/>
      <c r="H89" s="376">
        <v>10399.9</v>
      </c>
      <c r="I89" s="376"/>
      <c r="J89" s="376"/>
      <c r="K89" s="376"/>
      <c r="L89" s="376"/>
      <c r="M89" s="376"/>
    </row>
    <row r="90" spans="1:13" s="15" customFormat="1" ht="12">
      <c r="A90" s="382" t="s">
        <v>62</v>
      </c>
      <c r="B90" s="382"/>
      <c r="C90" s="382"/>
      <c r="D90" s="382"/>
      <c r="E90" s="382"/>
      <c r="F90" s="376">
        <f t="shared" si="2"/>
        <v>3900</v>
      </c>
      <c r="G90" s="376"/>
      <c r="H90" s="376">
        <v>3900</v>
      </c>
      <c r="I90" s="376"/>
      <c r="J90" s="376"/>
      <c r="K90" s="376"/>
      <c r="L90" s="376"/>
      <c r="M90" s="376"/>
    </row>
    <row r="91" spans="1:13" s="15" customFormat="1" ht="14.25" customHeight="1">
      <c r="A91" s="382" t="s">
        <v>63</v>
      </c>
      <c r="B91" s="382"/>
      <c r="C91" s="382"/>
      <c r="D91" s="382"/>
      <c r="E91" s="382"/>
      <c r="F91" s="376">
        <v>0</v>
      </c>
      <c r="G91" s="376"/>
      <c r="H91" s="376"/>
      <c r="I91" s="376"/>
      <c r="J91" s="376">
        <v>0</v>
      </c>
      <c r="K91" s="376"/>
      <c r="L91" s="376"/>
      <c r="M91" s="376"/>
    </row>
    <row r="92" spans="1:13" s="15" customFormat="1" ht="15" customHeight="1">
      <c r="A92" s="382" t="s">
        <v>64</v>
      </c>
      <c r="B92" s="382"/>
      <c r="C92" s="382"/>
      <c r="D92" s="382"/>
      <c r="E92" s="382"/>
      <c r="F92" s="376">
        <f t="shared" si="2"/>
        <v>0</v>
      </c>
      <c r="G92" s="376"/>
      <c r="H92" s="376"/>
      <c r="I92" s="376"/>
      <c r="J92" s="376"/>
      <c r="K92" s="376"/>
      <c r="L92" s="376"/>
      <c r="M92" s="376"/>
    </row>
    <row r="93" spans="1:13" s="15" customFormat="1" ht="13.5" customHeight="1">
      <c r="A93" s="382" t="s">
        <v>65</v>
      </c>
      <c r="B93" s="382"/>
      <c r="C93" s="382"/>
      <c r="D93" s="382"/>
      <c r="E93" s="382"/>
      <c r="F93" s="376">
        <f t="shared" si="2"/>
        <v>0</v>
      </c>
      <c r="G93" s="376"/>
      <c r="H93" s="376"/>
      <c r="I93" s="376"/>
      <c r="J93" s="376"/>
      <c r="K93" s="376"/>
      <c r="L93" s="376"/>
      <c r="M93" s="376"/>
    </row>
    <row r="94" spans="1:13" s="15" customFormat="1" ht="12">
      <c r="A94" s="382" t="s">
        <v>66</v>
      </c>
      <c r="B94" s="382"/>
      <c r="C94" s="382"/>
      <c r="D94" s="382"/>
      <c r="E94" s="382"/>
      <c r="F94" s="376">
        <f t="shared" si="2"/>
        <v>0</v>
      </c>
      <c r="G94" s="376"/>
      <c r="H94" s="376"/>
      <c r="I94" s="376"/>
      <c r="J94" s="376"/>
      <c r="K94" s="376"/>
      <c r="L94" s="376"/>
      <c r="M94" s="376"/>
    </row>
    <row r="95" spans="1:13" s="15" customFormat="1" ht="12">
      <c r="A95" s="382" t="s">
        <v>67</v>
      </c>
      <c r="B95" s="382"/>
      <c r="C95" s="382"/>
      <c r="D95" s="382"/>
      <c r="E95" s="382"/>
      <c r="F95" s="376">
        <f t="shared" si="2"/>
        <v>0</v>
      </c>
      <c r="G95" s="376"/>
      <c r="H95" s="376"/>
      <c r="I95" s="376"/>
      <c r="J95" s="376"/>
      <c r="K95" s="376"/>
      <c r="L95" s="376"/>
      <c r="M95" s="376"/>
    </row>
    <row r="96" spans="1:13" s="15" customFormat="1" ht="12.75" thickBot="1">
      <c r="A96" s="392" t="s">
        <v>68</v>
      </c>
      <c r="B96" s="392"/>
      <c r="C96" s="392"/>
      <c r="D96" s="392"/>
      <c r="E96" s="392"/>
      <c r="F96" s="376">
        <f t="shared" si="2"/>
        <v>3550.25</v>
      </c>
      <c r="G96" s="376"/>
      <c r="H96" s="357">
        <v>3550.25</v>
      </c>
      <c r="I96" s="357"/>
      <c r="J96" s="357"/>
      <c r="K96" s="357"/>
      <c r="L96" s="357"/>
      <c r="M96" s="357"/>
    </row>
    <row r="97" spans="1:13" s="15" customFormat="1" ht="25.5" customHeight="1" thickBot="1">
      <c r="A97" s="393" t="s">
        <v>69</v>
      </c>
      <c r="B97" s="394"/>
      <c r="C97" s="394"/>
      <c r="D97" s="394"/>
      <c r="E97" s="394"/>
      <c r="F97" s="395">
        <f>H97+J97+L97</f>
        <v>0</v>
      </c>
      <c r="G97" s="396"/>
      <c r="H97" s="395">
        <f>SUM(H99:I111)</f>
        <v>0</v>
      </c>
      <c r="I97" s="396"/>
      <c r="J97" s="395">
        <f>SUM(J99:K111)</f>
        <v>0</v>
      </c>
      <c r="K97" s="396"/>
      <c r="L97" s="395">
        <f>SUM(L99:M111)</f>
        <v>0</v>
      </c>
      <c r="M97" s="396"/>
    </row>
    <row r="98" spans="1:13" s="15" customFormat="1" ht="12">
      <c r="A98" s="397" t="s">
        <v>21</v>
      </c>
      <c r="B98" s="397"/>
      <c r="C98" s="397"/>
      <c r="D98" s="397"/>
      <c r="E98" s="397"/>
      <c r="F98" s="398"/>
      <c r="G98" s="398"/>
      <c r="H98" s="398"/>
      <c r="I98" s="398"/>
      <c r="J98" s="398"/>
      <c r="K98" s="398"/>
      <c r="L98" s="398"/>
      <c r="M98" s="398"/>
    </row>
    <row r="99" spans="1:13" s="15" customFormat="1" ht="13.5" customHeight="1">
      <c r="A99" s="382" t="s">
        <v>70</v>
      </c>
      <c r="B99" s="382"/>
      <c r="C99" s="382"/>
      <c r="D99" s="382"/>
      <c r="E99" s="382"/>
      <c r="F99" s="376">
        <f>H99+J99+L99</f>
        <v>0</v>
      </c>
      <c r="G99" s="376"/>
      <c r="H99" s="376"/>
      <c r="I99" s="376"/>
      <c r="J99" s="376"/>
      <c r="K99" s="376"/>
      <c r="L99" s="376"/>
      <c r="M99" s="376"/>
    </row>
    <row r="100" spans="1:13" s="15" customFormat="1" ht="12">
      <c r="A100" s="382" t="s">
        <v>71</v>
      </c>
      <c r="B100" s="382"/>
      <c r="C100" s="382"/>
      <c r="D100" s="382"/>
      <c r="E100" s="382"/>
      <c r="F100" s="376">
        <f aca="true" t="shared" si="3" ref="F100:F111">H100+J100+L100</f>
        <v>0</v>
      </c>
      <c r="G100" s="376"/>
      <c r="H100" s="376"/>
      <c r="I100" s="376"/>
      <c r="J100" s="376"/>
      <c r="K100" s="376"/>
      <c r="L100" s="376"/>
      <c r="M100" s="376"/>
    </row>
    <row r="101" spans="1:13" s="15" customFormat="1" ht="12">
      <c r="A101" s="382" t="s">
        <v>72</v>
      </c>
      <c r="B101" s="382"/>
      <c r="C101" s="382"/>
      <c r="D101" s="382"/>
      <c r="E101" s="382"/>
      <c r="F101" s="376">
        <f t="shared" si="3"/>
        <v>0</v>
      </c>
      <c r="G101" s="376"/>
      <c r="H101" s="376"/>
      <c r="I101" s="376"/>
      <c r="J101" s="376"/>
      <c r="K101" s="376"/>
      <c r="L101" s="376"/>
      <c r="M101" s="376"/>
    </row>
    <row r="102" spans="1:13" s="15" customFormat="1" ht="12">
      <c r="A102" s="382" t="s">
        <v>73</v>
      </c>
      <c r="B102" s="382"/>
      <c r="C102" s="382"/>
      <c r="D102" s="382"/>
      <c r="E102" s="382"/>
      <c r="F102" s="376">
        <f t="shared" si="3"/>
        <v>0</v>
      </c>
      <c r="G102" s="376"/>
      <c r="H102" s="376"/>
      <c r="I102" s="376"/>
      <c r="J102" s="376"/>
      <c r="K102" s="376"/>
      <c r="L102" s="376"/>
      <c r="M102" s="376"/>
    </row>
    <row r="103" spans="1:13" s="15" customFormat="1" ht="12.75" customHeight="1">
      <c r="A103" s="382" t="s">
        <v>74</v>
      </c>
      <c r="B103" s="382"/>
      <c r="C103" s="382"/>
      <c r="D103" s="382"/>
      <c r="E103" s="382"/>
      <c r="F103" s="376">
        <f t="shared" si="3"/>
        <v>0</v>
      </c>
      <c r="G103" s="376"/>
      <c r="H103" s="376"/>
      <c r="I103" s="376"/>
      <c r="J103" s="376"/>
      <c r="K103" s="376"/>
      <c r="L103" s="376"/>
      <c r="M103" s="376"/>
    </row>
    <row r="104" spans="1:13" s="15" customFormat="1" ht="12">
      <c r="A104" s="382" t="s">
        <v>75</v>
      </c>
      <c r="B104" s="382"/>
      <c r="C104" s="382"/>
      <c r="D104" s="382"/>
      <c r="E104" s="382"/>
      <c r="F104" s="376">
        <f t="shared" si="3"/>
        <v>0</v>
      </c>
      <c r="G104" s="376"/>
      <c r="H104" s="376"/>
      <c r="I104" s="376"/>
      <c r="J104" s="376"/>
      <c r="K104" s="376"/>
      <c r="L104" s="376"/>
      <c r="M104" s="376"/>
    </row>
    <row r="105" spans="1:13" s="15" customFormat="1" ht="12">
      <c r="A105" s="382" t="s">
        <v>76</v>
      </c>
      <c r="B105" s="382"/>
      <c r="C105" s="382"/>
      <c r="D105" s="382"/>
      <c r="E105" s="382"/>
      <c r="F105" s="376">
        <f t="shared" si="3"/>
        <v>0</v>
      </c>
      <c r="G105" s="376"/>
      <c r="H105" s="376"/>
      <c r="I105" s="376"/>
      <c r="J105" s="376"/>
      <c r="K105" s="376"/>
      <c r="L105" s="376"/>
      <c r="M105" s="376"/>
    </row>
    <row r="106" spans="1:13" s="15" customFormat="1" ht="12.75" customHeight="1">
      <c r="A106" s="382" t="s">
        <v>77</v>
      </c>
      <c r="B106" s="382"/>
      <c r="C106" s="382"/>
      <c r="D106" s="382"/>
      <c r="E106" s="382"/>
      <c r="F106" s="376">
        <v>0</v>
      </c>
      <c r="G106" s="376"/>
      <c r="H106" s="376"/>
      <c r="I106" s="376"/>
      <c r="J106" s="376"/>
      <c r="K106" s="376"/>
      <c r="L106" s="376">
        <v>0</v>
      </c>
      <c r="M106" s="376"/>
    </row>
    <row r="107" spans="1:13" s="15" customFormat="1" ht="13.5" customHeight="1">
      <c r="A107" s="382" t="s">
        <v>78</v>
      </c>
      <c r="B107" s="382"/>
      <c r="C107" s="382"/>
      <c r="D107" s="382"/>
      <c r="E107" s="382"/>
      <c r="F107" s="376">
        <f t="shared" si="3"/>
        <v>0</v>
      </c>
      <c r="G107" s="376"/>
      <c r="H107" s="376"/>
      <c r="I107" s="376"/>
      <c r="J107" s="376"/>
      <c r="K107" s="376"/>
      <c r="L107" s="376"/>
      <c r="M107" s="376"/>
    </row>
    <row r="108" spans="1:13" s="15" customFormat="1" ht="14.25" customHeight="1">
      <c r="A108" s="382" t="s">
        <v>79</v>
      </c>
      <c r="B108" s="382"/>
      <c r="C108" s="382"/>
      <c r="D108" s="382"/>
      <c r="E108" s="382"/>
      <c r="F108" s="376">
        <f t="shared" si="3"/>
        <v>0</v>
      </c>
      <c r="G108" s="376"/>
      <c r="H108" s="376"/>
      <c r="I108" s="376"/>
      <c r="J108" s="376"/>
      <c r="K108" s="376"/>
      <c r="L108" s="376"/>
      <c r="M108" s="376"/>
    </row>
    <row r="109" spans="1:13" s="15" customFormat="1" ht="12">
      <c r="A109" s="382" t="s">
        <v>80</v>
      </c>
      <c r="B109" s="382"/>
      <c r="C109" s="382"/>
      <c r="D109" s="382"/>
      <c r="E109" s="382"/>
      <c r="F109" s="376">
        <f t="shared" si="3"/>
        <v>0</v>
      </c>
      <c r="G109" s="376"/>
      <c r="H109" s="376"/>
      <c r="I109" s="376"/>
      <c r="J109" s="376"/>
      <c r="K109" s="376"/>
      <c r="L109" s="376"/>
      <c r="M109" s="376"/>
    </row>
    <row r="110" spans="1:13" s="15" customFormat="1" ht="12">
      <c r="A110" s="382" t="s">
        <v>81</v>
      </c>
      <c r="B110" s="382"/>
      <c r="C110" s="382"/>
      <c r="D110" s="382"/>
      <c r="E110" s="382"/>
      <c r="F110" s="376">
        <f t="shared" si="3"/>
        <v>0</v>
      </c>
      <c r="G110" s="376"/>
      <c r="H110" s="376"/>
      <c r="I110" s="376"/>
      <c r="J110" s="376"/>
      <c r="K110" s="376"/>
      <c r="L110" s="376"/>
      <c r="M110" s="376"/>
    </row>
    <row r="111" spans="1:13" s="15" customFormat="1" ht="12">
      <c r="A111" s="392" t="s">
        <v>82</v>
      </c>
      <c r="B111" s="392"/>
      <c r="C111" s="392"/>
      <c r="D111" s="392"/>
      <c r="E111" s="392"/>
      <c r="F111" s="357">
        <f t="shared" si="3"/>
        <v>0</v>
      </c>
      <c r="G111" s="357"/>
      <c r="H111" s="357"/>
      <c r="I111" s="357"/>
      <c r="J111" s="357"/>
      <c r="K111" s="357"/>
      <c r="L111" s="357"/>
      <c r="M111" s="357"/>
    </row>
    <row r="112" spans="1:17" s="15" customFormat="1" ht="12" customHeight="1">
      <c r="A112" s="459" t="s">
        <v>83</v>
      </c>
      <c r="B112" s="460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1"/>
    </row>
    <row r="113" spans="1:14" s="20" customFormat="1" ht="27" customHeight="1">
      <c r="A113" s="16"/>
      <c r="B113" s="17"/>
      <c r="C113" s="17"/>
      <c r="D113" s="17"/>
      <c r="E113" s="17"/>
      <c r="F113" s="360" t="s">
        <v>132</v>
      </c>
      <c r="G113" s="360"/>
      <c r="H113" s="361"/>
      <c r="I113" s="360" t="s">
        <v>133</v>
      </c>
      <c r="J113" s="360"/>
      <c r="K113" s="361"/>
      <c r="L113" s="360" t="s">
        <v>401</v>
      </c>
      <c r="M113" s="360"/>
      <c r="N113" s="361"/>
    </row>
    <row r="114" spans="1:14" s="15" customFormat="1" ht="15" customHeight="1">
      <c r="A114" s="376" t="s">
        <v>17</v>
      </c>
      <c r="B114" s="376"/>
      <c r="C114" s="376"/>
      <c r="D114" s="376" t="s">
        <v>84</v>
      </c>
      <c r="E114" s="357" t="s">
        <v>443</v>
      </c>
      <c r="F114" s="376" t="s">
        <v>85</v>
      </c>
      <c r="G114" s="457" t="s">
        <v>86</v>
      </c>
      <c r="H114" s="458"/>
      <c r="I114" s="376" t="s">
        <v>85</v>
      </c>
      <c r="J114" s="376" t="s">
        <v>86</v>
      </c>
      <c r="K114" s="376"/>
      <c r="L114" s="376" t="s">
        <v>85</v>
      </c>
      <c r="M114" s="376" t="s">
        <v>86</v>
      </c>
      <c r="N114" s="376"/>
    </row>
    <row r="115" spans="1:14" s="15" customFormat="1" ht="123.75" customHeight="1">
      <c r="A115" s="376"/>
      <c r="B115" s="376"/>
      <c r="C115" s="376"/>
      <c r="D115" s="376"/>
      <c r="E115" s="398"/>
      <c r="F115" s="376"/>
      <c r="G115" s="14" t="s">
        <v>87</v>
      </c>
      <c r="H115" s="14" t="s">
        <v>88</v>
      </c>
      <c r="I115" s="376"/>
      <c r="J115" s="14" t="s">
        <v>87</v>
      </c>
      <c r="K115" s="14" t="s">
        <v>88</v>
      </c>
      <c r="L115" s="376"/>
      <c r="M115" s="14" t="s">
        <v>87</v>
      </c>
      <c r="N115" s="14" t="s">
        <v>88</v>
      </c>
    </row>
    <row r="116" spans="1:14" s="15" customFormat="1" ht="12.75" thickBot="1">
      <c r="A116" s="369" t="s">
        <v>89</v>
      </c>
      <c r="B116" s="369"/>
      <c r="C116" s="369"/>
      <c r="D116" s="22" t="s">
        <v>90</v>
      </c>
      <c r="E116" s="285">
        <f>F116+I11+M116</f>
        <v>0</v>
      </c>
      <c r="F116" s="23">
        <f>G116+H116</f>
        <v>0</v>
      </c>
      <c r="G116" s="23"/>
      <c r="H116" s="23"/>
      <c r="I116" s="23">
        <f>J116+K116</f>
        <v>0</v>
      </c>
      <c r="J116" s="23"/>
      <c r="K116" s="23"/>
      <c r="L116" s="23">
        <f>M116+N116</f>
        <v>0</v>
      </c>
      <c r="M116" s="23">
        <v>0</v>
      </c>
      <c r="N116" s="23"/>
    </row>
    <row r="117" spans="1:14" s="15" customFormat="1" ht="12.75" thickBot="1">
      <c r="A117" s="370" t="s">
        <v>91</v>
      </c>
      <c r="B117" s="362"/>
      <c r="C117" s="362"/>
      <c r="D117" s="24" t="s">
        <v>90</v>
      </c>
      <c r="E117" s="276">
        <f>F117+J117+M117</f>
        <v>5330614</v>
      </c>
      <c r="F117" s="25">
        <f>G117+H117</f>
        <v>363136</v>
      </c>
      <c r="G117" s="25">
        <f>G119+G121+G126</f>
        <v>363136</v>
      </c>
      <c r="H117" s="25">
        <f>H119+H121+H126</f>
        <v>0</v>
      </c>
      <c r="I117" s="25">
        <f aca="true" t="shared" si="4" ref="I117:I165">J117+K117</f>
        <v>4967478</v>
      </c>
      <c r="J117" s="25">
        <f>J119+J121+J126</f>
        <v>4967478</v>
      </c>
      <c r="K117" s="25">
        <f>K119+K121+K126</f>
        <v>0</v>
      </c>
      <c r="L117" s="25">
        <f>L119</f>
        <v>0</v>
      </c>
      <c r="M117" s="25">
        <f>M119</f>
        <v>0</v>
      </c>
      <c r="N117" s="26">
        <f>N119+N121+N126</f>
        <v>0</v>
      </c>
    </row>
    <row r="118" spans="1:14" s="15" customFormat="1" ht="12.75" thickBot="1">
      <c r="A118" s="363" t="s">
        <v>92</v>
      </c>
      <c r="B118" s="363"/>
      <c r="C118" s="363"/>
      <c r="D118" s="43" t="s">
        <v>90</v>
      </c>
      <c r="E118" s="46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s="15" customFormat="1" ht="12.75" thickBot="1">
      <c r="A119" s="370" t="s">
        <v>93</v>
      </c>
      <c r="B119" s="362"/>
      <c r="C119" s="362"/>
      <c r="D119" s="284" t="s">
        <v>90</v>
      </c>
      <c r="E119" s="276">
        <f>F119+I119+M119</f>
        <v>5330614</v>
      </c>
      <c r="F119" s="274">
        <f>G119+H119</f>
        <v>363136</v>
      </c>
      <c r="G119" s="25">
        <f>G131</f>
        <v>363136</v>
      </c>
      <c r="H119" s="25"/>
      <c r="I119" s="25">
        <f t="shared" si="4"/>
        <v>4967478</v>
      </c>
      <c r="J119" s="25">
        <f>J131</f>
        <v>4967478</v>
      </c>
      <c r="K119" s="25"/>
      <c r="L119" s="25">
        <f>M119+N119</f>
        <v>0</v>
      </c>
      <c r="M119" s="25">
        <f>M126</f>
        <v>0</v>
      </c>
      <c r="N119" s="26"/>
    </row>
    <row r="120" spans="1:14" s="15" customFormat="1" ht="12.75" thickBot="1">
      <c r="A120" s="363" t="s">
        <v>94</v>
      </c>
      <c r="B120" s="363"/>
      <c r="C120" s="363"/>
      <c r="D120" s="43"/>
      <c r="E120" s="46">
        <f>F120+I120+M120</f>
        <v>0</v>
      </c>
      <c r="F120" s="45">
        <f>G120+H120</f>
        <v>0</v>
      </c>
      <c r="G120" s="45"/>
      <c r="H120" s="45"/>
      <c r="I120" s="45">
        <f t="shared" si="4"/>
        <v>0</v>
      </c>
      <c r="J120" s="45"/>
      <c r="K120" s="45"/>
      <c r="L120" s="45">
        <f>M120+N120</f>
        <v>0</v>
      </c>
      <c r="M120" s="45"/>
      <c r="N120" s="45"/>
    </row>
    <row r="121" spans="1:14" s="15" customFormat="1" ht="71.25" customHeight="1" thickBot="1">
      <c r="A121" s="370" t="s">
        <v>95</v>
      </c>
      <c r="B121" s="362"/>
      <c r="C121" s="362"/>
      <c r="D121" s="284" t="s">
        <v>90</v>
      </c>
      <c r="E121" s="275">
        <f>F121+I121+M121</f>
        <v>0</v>
      </c>
      <c r="F121" s="280">
        <f>G121+H121</f>
        <v>0</v>
      </c>
      <c r="G121" s="25">
        <f>G123+G124</f>
        <v>0</v>
      </c>
      <c r="H121" s="25">
        <f>H123+H124</f>
        <v>0</v>
      </c>
      <c r="I121" s="39">
        <f>J121+K121</f>
        <v>0</v>
      </c>
      <c r="J121" s="25">
        <f>J123+J124</f>
        <v>0</v>
      </c>
      <c r="K121" s="25">
        <f>K123+K124</f>
        <v>0</v>
      </c>
      <c r="L121" s="39">
        <f>M121+N121</f>
        <v>0</v>
      </c>
      <c r="M121" s="25">
        <f>M123+M124</f>
        <v>0</v>
      </c>
      <c r="N121" s="25">
        <f>N123+N124</f>
        <v>0</v>
      </c>
    </row>
    <row r="122" spans="1:14" s="15" customFormat="1" ht="12">
      <c r="A122" s="368" t="s">
        <v>92</v>
      </c>
      <c r="B122" s="368"/>
      <c r="C122" s="368"/>
      <c r="D122" s="27" t="s">
        <v>90</v>
      </c>
      <c r="E122" s="44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s="15" customFormat="1" ht="12">
      <c r="A123" s="364" t="s">
        <v>96</v>
      </c>
      <c r="B123" s="364"/>
      <c r="C123" s="364"/>
      <c r="D123" s="14" t="s">
        <v>90</v>
      </c>
      <c r="E123" s="41">
        <f>F123+I123+M123</f>
        <v>0</v>
      </c>
      <c r="F123" s="21">
        <f>G123+H123</f>
        <v>0</v>
      </c>
      <c r="G123" s="21"/>
      <c r="H123" s="21"/>
      <c r="I123" s="21">
        <f t="shared" si="4"/>
        <v>0</v>
      </c>
      <c r="J123" s="21"/>
      <c r="K123" s="21"/>
      <c r="L123" s="21">
        <f>M123+N123</f>
        <v>0</v>
      </c>
      <c r="M123" s="21"/>
      <c r="N123" s="21"/>
    </row>
    <row r="124" spans="1:14" s="15" customFormat="1" ht="12">
      <c r="A124" s="364" t="s">
        <v>97</v>
      </c>
      <c r="B124" s="364"/>
      <c r="C124" s="364"/>
      <c r="D124" s="14" t="s">
        <v>90</v>
      </c>
      <c r="E124" s="41">
        <f>F124+I124+M124</f>
        <v>0</v>
      </c>
      <c r="F124" s="21">
        <f>G124+H124</f>
        <v>0</v>
      </c>
      <c r="G124" s="21"/>
      <c r="H124" s="21"/>
      <c r="I124" s="21">
        <f t="shared" si="4"/>
        <v>0</v>
      </c>
      <c r="J124" s="21"/>
      <c r="K124" s="21"/>
      <c r="L124" s="21">
        <f>M124+N124</f>
        <v>0</v>
      </c>
      <c r="M124" s="21"/>
      <c r="N124" s="21"/>
    </row>
    <row r="125" spans="1:14" s="15" customFormat="1" ht="13.5" customHeight="1" thickBot="1">
      <c r="A125" s="364" t="s">
        <v>371</v>
      </c>
      <c r="B125" s="364"/>
      <c r="C125" s="364"/>
      <c r="D125" s="22"/>
      <c r="E125" s="41">
        <f>F125+I125+M125</f>
        <v>0</v>
      </c>
      <c r="F125" s="23">
        <f>G125+H125</f>
        <v>0</v>
      </c>
      <c r="G125" s="23"/>
      <c r="H125" s="23"/>
      <c r="I125" s="23">
        <f t="shared" si="4"/>
        <v>0</v>
      </c>
      <c r="J125" s="23"/>
      <c r="K125" s="23"/>
      <c r="L125" s="23">
        <f>M125+N125</f>
        <v>0</v>
      </c>
      <c r="M125" s="23"/>
      <c r="N125" s="23"/>
    </row>
    <row r="126" spans="1:14" s="15" customFormat="1" ht="12.75" thickBot="1">
      <c r="A126" s="370" t="s">
        <v>98</v>
      </c>
      <c r="B126" s="362"/>
      <c r="C126" s="362"/>
      <c r="D126" s="284" t="s">
        <v>90</v>
      </c>
      <c r="E126" s="276">
        <f>F126+I126+M126</f>
        <v>0</v>
      </c>
      <c r="F126" s="274">
        <f>G126+H126</f>
        <v>0</v>
      </c>
      <c r="G126" s="25"/>
      <c r="H126" s="25"/>
      <c r="I126" s="25">
        <f t="shared" si="4"/>
        <v>0</v>
      </c>
      <c r="J126" s="25"/>
      <c r="K126" s="25"/>
      <c r="L126" s="25">
        <f>M126+N126</f>
        <v>0</v>
      </c>
      <c r="M126" s="25">
        <v>0</v>
      </c>
      <c r="N126" s="26"/>
    </row>
    <row r="127" spans="1:14" s="15" customFormat="1" ht="12">
      <c r="A127" s="368" t="s">
        <v>92</v>
      </c>
      <c r="B127" s="368"/>
      <c r="C127" s="368"/>
      <c r="D127" s="27" t="s">
        <v>90</v>
      </c>
      <c r="E127" s="44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s="15" customFormat="1" ht="15" customHeight="1">
      <c r="A128" s="364"/>
      <c r="B128" s="364"/>
      <c r="C128" s="364"/>
      <c r="D128" s="14"/>
      <c r="E128" s="4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s="15" customFormat="1" ht="12">
      <c r="A129" s="364" t="s">
        <v>99</v>
      </c>
      <c r="B129" s="364"/>
      <c r="C129" s="364"/>
      <c r="D129" s="14" t="s">
        <v>90</v>
      </c>
      <c r="E129" s="41">
        <f>F129+I129+M129</f>
        <v>0</v>
      </c>
      <c r="F129" s="21">
        <f>G129+H129</f>
        <v>0</v>
      </c>
      <c r="G129" s="21"/>
      <c r="H129" s="21"/>
      <c r="I129" s="21">
        <f t="shared" si="4"/>
        <v>0</v>
      </c>
      <c r="J129" s="21"/>
      <c r="K129" s="21"/>
      <c r="L129" s="21">
        <f>M129+N129</f>
        <v>0</v>
      </c>
      <c r="M129" s="21"/>
      <c r="N129" s="21"/>
    </row>
    <row r="130" spans="1:14" s="15" customFormat="1" ht="12.75" thickBot="1">
      <c r="A130" s="369" t="s">
        <v>100</v>
      </c>
      <c r="B130" s="369"/>
      <c r="C130" s="369"/>
      <c r="D130" s="22" t="s">
        <v>90</v>
      </c>
      <c r="E130" s="42">
        <f>F130+I130+M130</f>
        <v>0</v>
      </c>
      <c r="F130" s="23">
        <f>G130+H130</f>
        <v>0</v>
      </c>
      <c r="G130" s="23"/>
      <c r="H130" s="23"/>
      <c r="I130" s="23">
        <f t="shared" si="4"/>
        <v>0</v>
      </c>
      <c r="J130" s="23"/>
      <c r="K130" s="23"/>
      <c r="L130" s="23">
        <f>M130+N130</f>
        <v>0</v>
      </c>
      <c r="M130" s="23"/>
      <c r="N130" s="23"/>
    </row>
    <row r="131" spans="1:14" s="15" customFormat="1" ht="12.75" thickBot="1">
      <c r="A131" s="365" t="s">
        <v>101</v>
      </c>
      <c r="B131" s="366"/>
      <c r="C131" s="366"/>
      <c r="D131" s="281">
        <v>900</v>
      </c>
      <c r="E131" s="283">
        <f>F131+I131+M131</f>
        <v>5330614</v>
      </c>
      <c r="F131" s="282">
        <f>G131+H131</f>
        <v>363136</v>
      </c>
      <c r="G131" s="49">
        <f>G133+G138+G146+G149+G154+G160+G153</f>
        <v>363136</v>
      </c>
      <c r="H131" s="49">
        <f>H133+H138+H146+H149+H154+H160+H153</f>
        <v>0</v>
      </c>
      <c r="I131" s="49">
        <f t="shared" si="4"/>
        <v>4967478</v>
      </c>
      <c r="J131" s="49">
        <f>J133+J138+J146+J149+J154+J160+J153</f>
        <v>4967478</v>
      </c>
      <c r="K131" s="49">
        <f>K133+K138+K146+K149+K154+K160+K153</f>
        <v>0</v>
      </c>
      <c r="L131" s="49">
        <f>M131+N131</f>
        <v>0</v>
      </c>
      <c r="M131" s="49">
        <f>M133+M138+M146+M149+M154+M160+M153</f>
        <v>0</v>
      </c>
      <c r="N131" s="50">
        <f>N133+N138+N146+N149+N154+N160+N153</f>
        <v>0</v>
      </c>
    </row>
    <row r="132" spans="1:14" s="15" customFormat="1" ht="12.75" thickBot="1">
      <c r="A132" s="363" t="s">
        <v>92</v>
      </c>
      <c r="B132" s="363"/>
      <c r="C132" s="363"/>
      <c r="D132" s="43"/>
      <c r="E132" s="46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s="15" customFormat="1" ht="12.75" thickBot="1">
      <c r="A133" s="370" t="s">
        <v>102</v>
      </c>
      <c r="B133" s="362"/>
      <c r="C133" s="362"/>
      <c r="D133" s="273">
        <v>210</v>
      </c>
      <c r="E133" s="276">
        <f>F133+I133+M133</f>
        <v>4929978</v>
      </c>
      <c r="F133" s="274">
        <f>G133+H133</f>
        <v>1607</v>
      </c>
      <c r="G133" s="25">
        <f>G135+G136+G137</f>
        <v>1607</v>
      </c>
      <c r="H133" s="25">
        <f>H135+H136+H137</f>
        <v>0</v>
      </c>
      <c r="I133" s="25">
        <f t="shared" si="4"/>
        <v>4928371</v>
      </c>
      <c r="J133" s="25">
        <f>J135+J136+J137</f>
        <v>4928371</v>
      </c>
      <c r="K133" s="25">
        <f>K135+K136+K137</f>
        <v>0</v>
      </c>
      <c r="L133" s="25">
        <f>M133+N133</f>
        <v>0</v>
      </c>
      <c r="M133" s="25">
        <f>M135+M136+M137</f>
        <v>0</v>
      </c>
      <c r="N133" s="26">
        <f>N135+N136+N137</f>
        <v>0</v>
      </c>
    </row>
    <row r="134" spans="1:14" s="15" customFormat="1" ht="12">
      <c r="A134" s="368" t="s">
        <v>19</v>
      </c>
      <c r="B134" s="368"/>
      <c r="C134" s="368"/>
      <c r="D134" s="29"/>
      <c r="E134" s="44">
        <f>F134+I134+M134</f>
        <v>0</v>
      </c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s="15" customFormat="1" ht="12">
      <c r="A135" s="364" t="s">
        <v>103</v>
      </c>
      <c r="B135" s="364"/>
      <c r="C135" s="364"/>
      <c r="D135" s="30">
        <v>211</v>
      </c>
      <c r="E135" s="44">
        <f>F135+I135+M135</f>
        <v>3785231</v>
      </c>
      <c r="F135" s="21">
        <f>G135+H135</f>
        <v>0</v>
      </c>
      <c r="G135" s="21"/>
      <c r="H135" s="21"/>
      <c r="I135" s="21">
        <f t="shared" si="4"/>
        <v>3785231</v>
      </c>
      <c r="J135" s="21">
        <v>3785231</v>
      </c>
      <c r="K135" s="21"/>
      <c r="L135" s="21">
        <f>M135+N135</f>
        <v>0</v>
      </c>
      <c r="M135" s="21"/>
      <c r="N135" s="21"/>
    </row>
    <row r="136" spans="1:14" s="15" customFormat="1" ht="12">
      <c r="A136" s="364" t="s">
        <v>104</v>
      </c>
      <c r="B136" s="364"/>
      <c r="C136" s="364"/>
      <c r="D136" s="30">
        <v>212</v>
      </c>
      <c r="E136" s="44">
        <f>F136+I136+M136</f>
        <v>1607</v>
      </c>
      <c r="F136" s="21">
        <f>G136+H136</f>
        <v>1607</v>
      </c>
      <c r="G136" s="21">
        <v>1607</v>
      </c>
      <c r="H136" s="21"/>
      <c r="I136" s="21">
        <f t="shared" si="4"/>
        <v>0</v>
      </c>
      <c r="J136" s="21"/>
      <c r="K136" s="21"/>
      <c r="L136" s="21">
        <f>M136+N136</f>
        <v>0</v>
      </c>
      <c r="M136" s="21"/>
      <c r="N136" s="21"/>
    </row>
    <row r="137" spans="1:14" s="15" customFormat="1" ht="12.75" thickBot="1">
      <c r="A137" s="369" t="s">
        <v>105</v>
      </c>
      <c r="B137" s="369"/>
      <c r="C137" s="369"/>
      <c r="D137" s="31">
        <v>213</v>
      </c>
      <c r="E137" s="44">
        <f>F137+I137+M137</f>
        <v>1143140</v>
      </c>
      <c r="F137" s="23">
        <f>G137+H137</f>
        <v>0</v>
      </c>
      <c r="G137" s="23"/>
      <c r="H137" s="23"/>
      <c r="I137" s="23">
        <f t="shared" si="4"/>
        <v>1143140</v>
      </c>
      <c r="J137" s="23">
        <v>1143140</v>
      </c>
      <c r="K137" s="23"/>
      <c r="L137" s="23">
        <f>M137+N137</f>
        <v>0</v>
      </c>
      <c r="M137" s="23"/>
      <c r="N137" s="23"/>
    </row>
    <row r="138" spans="1:14" s="15" customFormat="1" ht="12.75" thickBot="1">
      <c r="A138" s="370" t="s">
        <v>106</v>
      </c>
      <c r="B138" s="362"/>
      <c r="C138" s="362"/>
      <c r="D138" s="273">
        <v>220</v>
      </c>
      <c r="E138" s="276">
        <f>F138+I138+M138</f>
        <v>375792</v>
      </c>
      <c r="F138" s="274">
        <f>G138+H138</f>
        <v>344952</v>
      </c>
      <c r="G138" s="25">
        <f>G140+G141+G142+G143+G144+G145</f>
        <v>344952</v>
      </c>
      <c r="H138" s="25">
        <f>H140+H141+H142+H143+H144+H145</f>
        <v>0</v>
      </c>
      <c r="I138" s="25">
        <f t="shared" si="4"/>
        <v>30840</v>
      </c>
      <c r="J138" s="25">
        <f>J140+J141+J142+J143+J144+J145</f>
        <v>30840</v>
      </c>
      <c r="K138" s="25">
        <f>K140+K141+K142+K143+K144+K145</f>
        <v>0</v>
      </c>
      <c r="L138" s="25">
        <f>M138+N138</f>
        <v>0</v>
      </c>
      <c r="M138" s="25">
        <f>M140+M141+M142+M143+M144+M145</f>
        <v>0</v>
      </c>
      <c r="N138" s="26">
        <f>N140+N141+N142+N143+N144+N145</f>
        <v>0</v>
      </c>
    </row>
    <row r="139" spans="1:14" s="15" customFormat="1" ht="12">
      <c r="A139" s="368" t="s">
        <v>19</v>
      </c>
      <c r="B139" s="368"/>
      <c r="C139" s="368"/>
      <c r="D139" s="32"/>
      <c r="E139" s="44">
        <f>F139+I139+M139</f>
        <v>0</v>
      </c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s="15" customFormat="1" ht="12">
      <c r="A140" s="364" t="s">
        <v>107</v>
      </c>
      <c r="B140" s="364"/>
      <c r="C140" s="364"/>
      <c r="D140" s="30">
        <v>221</v>
      </c>
      <c r="E140" s="44">
        <f>F140+I140+M140</f>
        <v>10985</v>
      </c>
      <c r="F140" s="21">
        <f>G140+H140</f>
        <v>0</v>
      </c>
      <c r="G140" s="21"/>
      <c r="H140" s="21"/>
      <c r="I140" s="21">
        <f t="shared" si="4"/>
        <v>10985</v>
      </c>
      <c r="J140" s="21">
        <v>10985</v>
      </c>
      <c r="K140" s="21"/>
      <c r="L140" s="21">
        <f aca="true" t="shared" si="5" ref="L140:L146">M140+N140</f>
        <v>0</v>
      </c>
      <c r="M140" s="21"/>
      <c r="N140" s="21"/>
    </row>
    <row r="141" spans="1:14" s="15" customFormat="1" ht="12">
      <c r="A141" s="364" t="s">
        <v>108</v>
      </c>
      <c r="B141" s="364"/>
      <c r="C141" s="364"/>
      <c r="D141" s="30">
        <v>222</v>
      </c>
      <c r="E141" s="44">
        <f>F141+I141+M141</f>
        <v>6767</v>
      </c>
      <c r="F141" s="21">
        <f>G141+H141</f>
        <v>6767</v>
      </c>
      <c r="G141" s="21">
        <v>6767</v>
      </c>
      <c r="H141" s="21"/>
      <c r="I141" s="21">
        <f t="shared" si="4"/>
        <v>0</v>
      </c>
      <c r="J141" s="21"/>
      <c r="K141" s="21"/>
      <c r="L141" s="21">
        <f t="shared" si="5"/>
        <v>0</v>
      </c>
      <c r="M141" s="21"/>
      <c r="N141" s="21"/>
    </row>
    <row r="142" spans="1:14" s="15" customFormat="1" ht="12">
      <c r="A142" s="364" t="s">
        <v>109</v>
      </c>
      <c r="B142" s="364"/>
      <c r="C142" s="364"/>
      <c r="D142" s="30">
        <v>223</v>
      </c>
      <c r="E142" s="44">
        <f>F142+I142+M142</f>
        <v>241775</v>
      </c>
      <c r="F142" s="21">
        <f>G142+H142</f>
        <v>241775</v>
      </c>
      <c r="G142" s="21">
        <v>241775</v>
      </c>
      <c r="H142" s="21"/>
      <c r="I142" s="21">
        <f t="shared" si="4"/>
        <v>0</v>
      </c>
      <c r="J142" s="21"/>
      <c r="K142" s="21"/>
      <c r="L142" s="21">
        <f t="shared" si="5"/>
        <v>0</v>
      </c>
      <c r="M142" s="21"/>
      <c r="N142" s="21"/>
    </row>
    <row r="143" spans="1:14" s="15" customFormat="1" ht="12">
      <c r="A143" s="364" t="s">
        <v>110</v>
      </c>
      <c r="B143" s="364"/>
      <c r="C143" s="364"/>
      <c r="D143" s="30">
        <v>224</v>
      </c>
      <c r="E143" s="44">
        <f>F143+I143+M143</f>
        <v>0</v>
      </c>
      <c r="F143" s="21">
        <f>G143+H143</f>
        <v>0</v>
      </c>
      <c r="G143" s="21"/>
      <c r="H143" s="21"/>
      <c r="I143" s="21">
        <f t="shared" si="4"/>
        <v>0</v>
      </c>
      <c r="J143" s="21"/>
      <c r="K143" s="21"/>
      <c r="L143" s="21">
        <f t="shared" si="5"/>
        <v>0</v>
      </c>
      <c r="M143" s="21"/>
      <c r="N143" s="21"/>
    </row>
    <row r="144" spans="1:14" s="15" customFormat="1" ht="12">
      <c r="A144" s="364" t="s">
        <v>111</v>
      </c>
      <c r="B144" s="364"/>
      <c r="C144" s="364"/>
      <c r="D144" s="30">
        <v>225</v>
      </c>
      <c r="E144" s="44">
        <f>F144+I144+M144</f>
        <v>65675</v>
      </c>
      <c r="F144" s="21">
        <f>G144+H144</f>
        <v>65675</v>
      </c>
      <c r="G144" s="21">
        <v>65675</v>
      </c>
      <c r="H144" s="21"/>
      <c r="I144" s="21">
        <f t="shared" si="4"/>
        <v>0</v>
      </c>
      <c r="J144" s="21"/>
      <c r="K144" s="21"/>
      <c r="L144" s="21">
        <f t="shared" si="5"/>
        <v>0</v>
      </c>
      <c r="M144" s="21"/>
      <c r="N144" s="21"/>
    </row>
    <row r="145" spans="1:14" s="15" customFormat="1" ht="12.75" thickBot="1">
      <c r="A145" s="369" t="s">
        <v>112</v>
      </c>
      <c r="B145" s="369"/>
      <c r="C145" s="369"/>
      <c r="D145" s="31">
        <v>226</v>
      </c>
      <c r="E145" s="44">
        <f>F145+I145+M145</f>
        <v>50590</v>
      </c>
      <c r="F145" s="23">
        <f>G145+H145</f>
        <v>30735</v>
      </c>
      <c r="G145" s="23">
        <v>30735</v>
      </c>
      <c r="H145" s="23"/>
      <c r="I145" s="23">
        <f t="shared" si="4"/>
        <v>19855</v>
      </c>
      <c r="J145" s="23">
        <v>19855</v>
      </c>
      <c r="K145" s="23"/>
      <c r="L145" s="23">
        <f t="shared" si="5"/>
        <v>0</v>
      </c>
      <c r="M145" s="23"/>
      <c r="N145" s="23"/>
    </row>
    <row r="146" spans="1:14" s="15" customFormat="1" ht="12.75" thickBot="1">
      <c r="A146" s="370" t="s">
        <v>113</v>
      </c>
      <c r="B146" s="362"/>
      <c r="C146" s="362"/>
      <c r="D146" s="273">
        <v>240</v>
      </c>
      <c r="E146" s="276">
        <f>F146+I146+M146</f>
        <v>0</v>
      </c>
      <c r="F146" s="274">
        <f>G146+H146</f>
        <v>0</v>
      </c>
      <c r="G146" s="25">
        <f>G148</f>
        <v>0</v>
      </c>
      <c r="H146" s="25">
        <f>H148</f>
        <v>0</v>
      </c>
      <c r="I146" s="25">
        <f t="shared" si="4"/>
        <v>0</v>
      </c>
      <c r="J146" s="25">
        <f>J148</f>
        <v>0</v>
      </c>
      <c r="K146" s="25">
        <f>K148</f>
        <v>0</v>
      </c>
      <c r="L146" s="25">
        <f t="shared" si="5"/>
        <v>0</v>
      </c>
      <c r="M146" s="25">
        <f>M148</f>
        <v>0</v>
      </c>
      <c r="N146" s="26">
        <f>N148</f>
        <v>0</v>
      </c>
    </row>
    <row r="147" spans="1:14" s="15" customFormat="1" ht="12">
      <c r="A147" s="368" t="s">
        <v>19</v>
      </c>
      <c r="B147" s="368"/>
      <c r="C147" s="368"/>
      <c r="D147" s="32"/>
      <c r="E147" s="44">
        <f>F147+I147+M147</f>
        <v>0</v>
      </c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s="15" customFormat="1" ht="12.75" thickBot="1">
      <c r="A148" s="369" t="s">
        <v>114</v>
      </c>
      <c r="B148" s="369"/>
      <c r="C148" s="369"/>
      <c r="D148" s="31">
        <v>241</v>
      </c>
      <c r="E148" s="44">
        <f>F148+I148+M148</f>
        <v>0</v>
      </c>
      <c r="F148" s="23">
        <f>G148+H148</f>
        <v>0</v>
      </c>
      <c r="G148" s="23"/>
      <c r="H148" s="23"/>
      <c r="I148" s="23">
        <f t="shared" si="4"/>
        <v>0</v>
      </c>
      <c r="J148" s="23"/>
      <c r="K148" s="23"/>
      <c r="L148" s="23">
        <f>M148+N148</f>
        <v>0</v>
      </c>
      <c r="M148" s="23"/>
      <c r="N148" s="23"/>
    </row>
    <row r="149" spans="1:14" s="15" customFormat="1" ht="12.75" thickBot="1">
      <c r="A149" s="370" t="s">
        <v>115</v>
      </c>
      <c r="B149" s="362"/>
      <c r="C149" s="362"/>
      <c r="D149" s="273">
        <v>260</v>
      </c>
      <c r="E149" s="276">
        <f>F149+I149+M149</f>
        <v>0</v>
      </c>
      <c r="F149" s="274">
        <f>G149+H149</f>
        <v>0</v>
      </c>
      <c r="G149" s="25">
        <f>G151+G152</f>
        <v>0</v>
      </c>
      <c r="H149" s="25">
        <f>H151+H152</f>
        <v>0</v>
      </c>
      <c r="I149" s="25">
        <f t="shared" si="4"/>
        <v>0</v>
      </c>
      <c r="J149" s="25">
        <f>J151+J152</f>
        <v>0</v>
      </c>
      <c r="K149" s="25">
        <f>K151+K152</f>
        <v>0</v>
      </c>
      <c r="L149" s="25">
        <f>M149+N149</f>
        <v>0</v>
      </c>
      <c r="M149" s="25">
        <f>M151+M152</f>
        <v>0</v>
      </c>
      <c r="N149" s="26">
        <f>N151+N152</f>
        <v>0</v>
      </c>
    </row>
    <row r="150" spans="1:14" s="15" customFormat="1" ht="12">
      <c r="A150" s="368" t="s">
        <v>19</v>
      </c>
      <c r="B150" s="368"/>
      <c r="C150" s="368"/>
      <c r="D150" s="32"/>
      <c r="E150" s="44">
        <f>F150+I150+M150</f>
        <v>0</v>
      </c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s="15" customFormat="1" ht="12">
      <c r="A151" s="364" t="s">
        <v>116</v>
      </c>
      <c r="B151" s="364"/>
      <c r="C151" s="364"/>
      <c r="D151" s="30">
        <v>262</v>
      </c>
      <c r="E151" s="44">
        <f>F151+I151+M151</f>
        <v>0</v>
      </c>
      <c r="F151" s="21">
        <f>G151+H151</f>
        <v>0</v>
      </c>
      <c r="G151" s="21"/>
      <c r="H151" s="21"/>
      <c r="I151" s="21">
        <f t="shared" si="4"/>
        <v>0</v>
      </c>
      <c r="J151" s="21"/>
      <c r="K151" s="21"/>
      <c r="L151" s="21">
        <f>M151+N151</f>
        <v>0</v>
      </c>
      <c r="M151" s="21"/>
      <c r="N151" s="21"/>
    </row>
    <row r="152" spans="1:14" s="15" customFormat="1" ht="12.75" thickBot="1">
      <c r="A152" s="369" t="s">
        <v>117</v>
      </c>
      <c r="B152" s="369"/>
      <c r="C152" s="369"/>
      <c r="D152" s="31">
        <v>263</v>
      </c>
      <c r="E152" s="44">
        <f>F152+I152+M152</f>
        <v>0</v>
      </c>
      <c r="F152" s="23">
        <f>G152+H152</f>
        <v>0</v>
      </c>
      <c r="G152" s="23"/>
      <c r="H152" s="23"/>
      <c r="I152" s="23">
        <f t="shared" si="4"/>
        <v>0</v>
      </c>
      <c r="J152" s="23"/>
      <c r="K152" s="23"/>
      <c r="L152" s="23">
        <f>M152+N152</f>
        <v>0</v>
      </c>
      <c r="M152" s="23"/>
      <c r="N152" s="23"/>
    </row>
    <row r="153" spans="1:14" s="15" customFormat="1" ht="12.75" thickBot="1">
      <c r="A153" s="358" t="s">
        <v>118</v>
      </c>
      <c r="B153" s="359"/>
      <c r="C153" s="359"/>
      <c r="D153" s="279">
        <v>290</v>
      </c>
      <c r="E153" s="275">
        <f>F153+I153+M153</f>
        <v>16577</v>
      </c>
      <c r="F153" s="280">
        <f>G153+H153</f>
        <v>16577</v>
      </c>
      <c r="G153" s="39">
        <v>16577</v>
      </c>
      <c r="H153" s="39"/>
      <c r="I153" s="39">
        <f t="shared" si="4"/>
        <v>0</v>
      </c>
      <c r="J153" s="39"/>
      <c r="K153" s="39"/>
      <c r="L153" s="39">
        <f>M153+N153</f>
        <v>0</v>
      </c>
      <c r="M153" s="39"/>
      <c r="N153" s="40"/>
    </row>
    <row r="154" spans="1:14" s="15" customFormat="1" ht="12.75" thickBot="1">
      <c r="A154" s="367" t="s">
        <v>119</v>
      </c>
      <c r="B154" s="353"/>
      <c r="C154" s="353"/>
      <c r="D154" s="277">
        <v>300</v>
      </c>
      <c r="E154" s="275">
        <f>F154+I154+M154</f>
        <v>8267</v>
      </c>
      <c r="F154" s="278">
        <f>G154+H154</f>
        <v>0</v>
      </c>
      <c r="G154" s="47">
        <f>G156+G157+G158+G159</f>
        <v>0</v>
      </c>
      <c r="H154" s="47">
        <f>H156+H157+H158+H159</f>
        <v>0</v>
      </c>
      <c r="I154" s="47">
        <f t="shared" si="4"/>
        <v>8267</v>
      </c>
      <c r="J154" s="47">
        <f>J156+J157+J158+J159</f>
        <v>8267</v>
      </c>
      <c r="K154" s="47">
        <f>K156+K157+K158+K159</f>
        <v>0</v>
      </c>
      <c r="L154" s="47">
        <f>M154+N154</f>
        <v>0</v>
      </c>
      <c r="M154" s="47">
        <f>M156+M157+M158+M159</f>
        <v>0</v>
      </c>
      <c r="N154" s="48">
        <f>N156+N157+N158+N159</f>
        <v>0</v>
      </c>
    </row>
    <row r="155" spans="1:14" s="15" customFormat="1" ht="12">
      <c r="A155" s="368" t="s">
        <v>19</v>
      </c>
      <c r="B155" s="368"/>
      <c r="C155" s="368"/>
      <c r="D155" s="32"/>
      <c r="E155" s="44">
        <f>F155+I155+M155</f>
        <v>0</v>
      </c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s="15" customFormat="1" ht="12">
      <c r="A156" s="364" t="s">
        <v>120</v>
      </c>
      <c r="B156" s="364"/>
      <c r="C156" s="364"/>
      <c r="D156" s="30">
        <v>310</v>
      </c>
      <c r="E156" s="44">
        <f>F156+I156+M156</f>
        <v>8267</v>
      </c>
      <c r="F156" s="21">
        <f>G156+H156</f>
        <v>0</v>
      </c>
      <c r="G156" s="21"/>
      <c r="H156" s="21"/>
      <c r="I156" s="21">
        <f t="shared" si="4"/>
        <v>8267</v>
      </c>
      <c r="J156" s="21">
        <v>8267</v>
      </c>
      <c r="K156" s="21"/>
      <c r="L156" s="21">
        <f>M156+N156</f>
        <v>0</v>
      </c>
      <c r="M156" s="21"/>
      <c r="N156" s="21"/>
    </row>
    <row r="157" spans="1:14" s="15" customFormat="1" ht="12">
      <c r="A157" s="364" t="s">
        <v>121</v>
      </c>
      <c r="B157" s="364"/>
      <c r="C157" s="364"/>
      <c r="D157" s="30">
        <v>320</v>
      </c>
      <c r="E157" s="44">
        <f>F157+I157+M157</f>
        <v>0</v>
      </c>
      <c r="F157" s="21">
        <f>G157+H157</f>
        <v>0</v>
      </c>
      <c r="G157" s="21"/>
      <c r="H157" s="21"/>
      <c r="I157" s="21">
        <f t="shared" si="4"/>
        <v>0</v>
      </c>
      <c r="J157" s="21"/>
      <c r="K157" s="21"/>
      <c r="L157" s="21">
        <f>M157+N157</f>
        <v>0</v>
      </c>
      <c r="M157" s="21"/>
      <c r="N157" s="21"/>
    </row>
    <row r="158" spans="1:14" s="15" customFormat="1" ht="12">
      <c r="A158" s="364" t="s">
        <v>122</v>
      </c>
      <c r="B158" s="364"/>
      <c r="C158" s="364"/>
      <c r="D158" s="30">
        <v>330</v>
      </c>
      <c r="E158" s="44">
        <f>F158+I158+M158</f>
        <v>0</v>
      </c>
      <c r="F158" s="21">
        <f>G158+H158</f>
        <v>0</v>
      </c>
      <c r="G158" s="21"/>
      <c r="H158" s="21"/>
      <c r="I158" s="21">
        <f t="shared" si="4"/>
        <v>0</v>
      </c>
      <c r="J158" s="21"/>
      <c r="K158" s="21"/>
      <c r="L158" s="21">
        <f>M158+N158</f>
        <v>0</v>
      </c>
      <c r="M158" s="21"/>
      <c r="N158" s="21"/>
    </row>
    <row r="159" spans="1:14" s="15" customFormat="1" ht="12.75" thickBot="1">
      <c r="A159" s="369" t="s">
        <v>123</v>
      </c>
      <c r="B159" s="369"/>
      <c r="C159" s="369"/>
      <c r="D159" s="31">
        <v>340</v>
      </c>
      <c r="E159" s="44">
        <f>F159+I159+M159</f>
        <v>0</v>
      </c>
      <c r="F159" s="23">
        <f>G159+H159</f>
        <v>0</v>
      </c>
      <c r="G159" s="23"/>
      <c r="H159" s="23"/>
      <c r="I159" s="23">
        <f t="shared" si="4"/>
        <v>0</v>
      </c>
      <c r="J159" s="23"/>
      <c r="K159" s="23"/>
      <c r="L159" s="23">
        <f>M159+N159</f>
        <v>0</v>
      </c>
      <c r="M159" s="23"/>
      <c r="N159" s="23"/>
    </row>
    <row r="160" spans="1:14" s="15" customFormat="1" ht="12.75" thickBot="1">
      <c r="A160" s="370" t="s">
        <v>124</v>
      </c>
      <c r="B160" s="362"/>
      <c r="C160" s="362"/>
      <c r="D160" s="273">
        <v>500</v>
      </c>
      <c r="E160" s="276">
        <f>F160+I160+M160</f>
        <v>0</v>
      </c>
      <c r="F160" s="274">
        <f>G160+H160</f>
        <v>0</v>
      </c>
      <c r="G160" s="25">
        <f>G162+G163</f>
        <v>0</v>
      </c>
      <c r="H160" s="25">
        <f>H162+H163</f>
        <v>0</v>
      </c>
      <c r="I160" s="25">
        <f t="shared" si="4"/>
        <v>0</v>
      </c>
      <c r="J160" s="25">
        <f>J162+J163</f>
        <v>0</v>
      </c>
      <c r="K160" s="25">
        <f>K162+K163</f>
        <v>0</v>
      </c>
      <c r="L160" s="25">
        <f>M160+N160</f>
        <v>0</v>
      </c>
      <c r="M160" s="25">
        <f>M162+M163</f>
        <v>0</v>
      </c>
      <c r="N160" s="26">
        <f>N162+N163</f>
        <v>0</v>
      </c>
    </row>
    <row r="161" spans="1:14" s="15" customFormat="1" ht="12">
      <c r="A161" s="368" t="s">
        <v>19</v>
      </c>
      <c r="B161" s="368"/>
      <c r="C161" s="368"/>
      <c r="D161" s="32"/>
      <c r="E161" s="44">
        <f>F161+I161+M161</f>
        <v>0</v>
      </c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s="15" customFormat="1" ht="12">
      <c r="A162" s="364" t="s">
        <v>125</v>
      </c>
      <c r="B162" s="364"/>
      <c r="C162" s="364"/>
      <c r="D162" s="30">
        <v>520</v>
      </c>
      <c r="E162" s="44">
        <f>F162+I162+M162</f>
        <v>0</v>
      </c>
      <c r="F162" s="21">
        <f>G162+H162</f>
        <v>0</v>
      </c>
      <c r="G162" s="21"/>
      <c r="H162" s="21"/>
      <c r="I162" s="21">
        <f t="shared" si="4"/>
        <v>0</v>
      </c>
      <c r="J162" s="21"/>
      <c r="K162" s="21"/>
      <c r="L162" s="21">
        <f>M162+N162</f>
        <v>0</v>
      </c>
      <c r="M162" s="21"/>
      <c r="N162" s="21"/>
    </row>
    <row r="163" spans="1:14" s="15" customFormat="1" ht="12">
      <c r="A163" s="364" t="s">
        <v>126</v>
      </c>
      <c r="B163" s="364"/>
      <c r="C163" s="364"/>
      <c r="D163" s="30">
        <v>530</v>
      </c>
      <c r="E163" s="44">
        <f>F163+I163+M163</f>
        <v>0</v>
      </c>
      <c r="F163" s="21">
        <f>G163+H163</f>
        <v>0</v>
      </c>
      <c r="G163" s="21"/>
      <c r="H163" s="21"/>
      <c r="I163" s="21">
        <f t="shared" si="4"/>
        <v>0</v>
      </c>
      <c r="J163" s="21"/>
      <c r="K163" s="21"/>
      <c r="L163" s="21">
        <f>M163+N163</f>
        <v>0</v>
      </c>
      <c r="M163" s="21"/>
      <c r="N163" s="21"/>
    </row>
    <row r="164" spans="1:14" s="15" customFormat="1" ht="12">
      <c r="A164" s="356" t="s">
        <v>127</v>
      </c>
      <c r="B164" s="356"/>
      <c r="C164" s="356"/>
      <c r="D164" s="33"/>
      <c r="E164" s="4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s="15" customFormat="1" ht="12">
      <c r="A165" s="364" t="s">
        <v>128</v>
      </c>
      <c r="B165" s="364"/>
      <c r="C165" s="364"/>
      <c r="D165" s="14" t="s">
        <v>90</v>
      </c>
      <c r="E165" s="41">
        <f>F165+I165+M165</f>
        <v>0</v>
      </c>
      <c r="F165" s="21">
        <f>G165+H165</f>
        <v>0</v>
      </c>
      <c r="G165" s="21"/>
      <c r="H165" s="21"/>
      <c r="I165" s="21">
        <f t="shared" si="4"/>
        <v>0</v>
      </c>
      <c r="J165" s="21"/>
      <c r="K165" s="21"/>
      <c r="L165" s="21">
        <f>M165+N165</f>
        <v>0</v>
      </c>
      <c r="M165" s="21"/>
      <c r="N165" s="21"/>
    </row>
    <row r="166" spans="1:14" s="15" customFormat="1" ht="12">
      <c r="A166" s="18"/>
      <c r="B166" s="18"/>
      <c r="C166" s="18"/>
      <c r="D166" s="19"/>
      <c r="E166" s="19"/>
      <c r="F166" s="34"/>
      <c r="G166" s="34"/>
      <c r="H166" s="34"/>
      <c r="I166" s="34"/>
      <c r="J166" s="35"/>
      <c r="K166" s="35"/>
      <c r="L166" s="34"/>
      <c r="M166" s="35"/>
      <c r="N166" s="35"/>
    </row>
    <row r="167" spans="1:24" s="15" customFormat="1" ht="12.75" thickBot="1">
      <c r="A167" s="381" t="s">
        <v>129</v>
      </c>
      <c r="B167" s="381"/>
      <c r="C167" s="381"/>
      <c r="D167" s="381"/>
      <c r="E167" s="18"/>
      <c r="F167" s="36"/>
      <c r="G167" s="36" t="s">
        <v>448</v>
      </c>
      <c r="H167" s="36"/>
      <c r="I167" s="308"/>
      <c r="J167" s="309"/>
      <c r="K167" s="309"/>
      <c r="L167" s="308"/>
      <c r="M167" s="309"/>
      <c r="N167" s="309"/>
      <c r="O167" s="308"/>
      <c r="P167" s="309"/>
      <c r="Q167" s="309"/>
      <c r="R167" s="310"/>
      <c r="S167" s="310"/>
      <c r="T167" s="310"/>
      <c r="U167" s="310"/>
      <c r="V167" s="310"/>
      <c r="W167" s="310"/>
      <c r="X167" s="310"/>
    </row>
    <row r="168" spans="1:24" s="15" customFormat="1" ht="12" customHeight="1">
      <c r="A168" s="381" t="s">
        <v>130</v>
      </c>
      <c r="B168" s="381"/>
      <c r="C168" s="381"/>
      <c r="D168" s="18"/>
      <c r="E168" s="18"/>
      <c r="F168" s="37" t="s">
        <v>2</v>
      </c>
      <c r="G168" s="354" t="s">
        <v>3</v>
      </c>
      <c r="H168" s="354"/>
      <c r="I168" s="311"/>
      <c r="J168" s="309"/>
      <c r="K168" s="309"/>
      <c r="L168" s="311"/>
      <c r="M168" s="309"/>
      <c r="N168" s="309"/>
      <c r="O168" s="311"/>
      <c r="P168" s="309"/>
      <c r="Q168" s="309"/>
      <c r="R168" s="310"/>
      <c r="S168" s="310"/>
      <c r="T168" s="310"/>
      <c r="U168" s="310"/>
      <c r="V168" s="310"/>
      <c r="W168" s="310"/>
      <c r="X168" s="310"/>
    </row>
    <row r="169" spans="1:24" s="15" customFormat="1" ht="12.75" thickBot="1">
      <c r="A169" s="381" t="s">
        <v>131</v>
      </c>
      <c r="B169" s="381"/>
      <c r="C169" s="381"/>
      <c r="D169" s="381"/>
      <c r="E169" s="18"/>
      <c r="F169" s="38"/>
      <c r="G169" s="38" t="s">
        <v>460</v>
      </c>
      <c r="H169" s="38"/>
      <c r="I169" s="312"/>
      <c r="J169" s="310"/>
      <c r="K169" s="310"/>
      <c r="L169" s="312"/>
      <c r="M169" s="310"/>
      <c r="N169" s="310"/>
      <c r="O169" s="312"/>
      <c r="P169" s="310"/>
      <c r="Q169" s="310"/>
      <c r="R169" s="310"/>
      <c r="S169" s="310"/>
      <c r="T169" s="310"/>
      <c r="U169" s="310"/>
      <c r="V169" s="310"/>
      <c r="W169" s="310"/>
      <c r="X169" s="310"/>
    </row>
    <row r="170" spans="1:24" s="15" customFormat="1" ht="12" customHeight="1">
      <c r="A170" s="18"/>
      <c r="B170" s="18"/>
      <c r="C170" s="18"/>
      <c r="D170" s="19"/>
      <c r="E170" s="19"/>
      <c r="F170" s="19" t="s">
        <v>2</v>
      </c>
      <c r="G170" s="355" t="s">
        <v>3</v>
      </c>
      <c r="H170" s="355"/>
      <c r="I170" s="313"/>
      <c r="J170" s="310"/>
      <c r="K170" s="310"/>
      <c r="L170" s="313"/>
      <c r="M170" s="310"/>
      <c r="N170" s="310"/>
      <c r="O170" s="313"/>
      <c r="P170" s="310"/>
      <c r="Q170" s="310"/>
      <c r="R170" s="310"/>
      <c r="S170" s="310"/>
      <c r="T170" s="310"/>
      <c r="U170" s="310"/>
      <c r="V170" s="310"/>
      <c r="W170" s="310"/>
      <c r="X170" s="310"/>
    </row>
    <row r="171" spans="1:24" s="15" customFormat="1" ht="12">
      <c r="A171" s="18"/>
      <c r="B171" s="18"/>
      <c r="C171" s="18"/>
      <c r="D171" s="19"/>
      <c r="E171" s="19"/>
      <c r="F171" s="18"/>
      <c r="G171" s="18"/>
      <c r="H171" s="18"/>
      <c r="I171" s="312"/>
      <c r="J171" s="310"/>
      <c r="K171" s="310"/>
      <c r="L171" s="312"/>
      <c r="M171" s="310"/>
      <c r="N171" s="310"/>
      <c r="O171" s="312"/>
      <c r="P171" s="310"/>
      <c r="Q171" s="310"/>
      <c r="R171" s="310"/>
      <c r="S171" s="310"/>
      <c r="T171" s="310"/>
      <c r="U171" s="310"/>
      <c r="V171" s="310"/>
      <c r="W171" s="310"/>
      <c r="X171" s="310"/>
    </row>
    <row r="172" spans="1:24" s="15" customFormat="1" ht="12">
      <c r="A172" s="18"/>
      <c r="B172" s="18"/>
      <c r="C172" s="18"/>
      <c r="I172" s="310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</row>
    <row r="173" spans="1:24" s="15" customFormat="1" ht="20.25" customHeight="1" hidden="1">
      <c r="A173" s="403"/>
      <c r="B173" s="403"/>
      <c r="C173" s="403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</row>
    <row r="174" spans="1:3" s="15" customFormat="1" ht="12">
      <c r="A174" s="18"/>
      <c r="B174" s="18"/>
      <c r="C174" s="18"/>
    </row>
    <row r="175" s="15" customFormat="1" ht="12"/>
    <row r="176" s="15" customFormat="1" ht="12"/>
    <row r="177" s="15" customFormat="1" ht="12"/>
    <row r="178" s="15" customFormat="1" ht="12"/>
    <row r="179" s="15" customFormat="1" ht="12"/>
    <row r="180" s="15" customFormat="1" ht="12"/>
    <row r="181" s="15" customFormat="1" ht="12"/>
    <row r="182" s="15" customFormat="1" ht="12"/>
    <row r="183" s="15" customFormat="1" ht="12"/>
    <row r="184" s="15" customFormat="1" ht="12"/>
    <row r="185" s="15" customFormat="1" ht="12"/>
    <row r="186" s="15" customFormat="1" ht="12"/>
    <row r="187" s="15" customFormat="1" ht="12"/>
    <row r="188" s="15" customFormat="1" ht="12"/>
    <row r="189" s="15" customFormat="1" ht="12"/>
    <row r="190" s="15" customFormat="1" ht="12"/>
    <row r="191" s="15" customFormat="1" ht="12"/>
    <row r="192" s="15" customFormat="1" ht="12"/>
    <row r="193" s="15" customFormat="1" ht="12"/>
    <row r="194" s="15" customFormat="1" ht="12"/>
    <row r="195" s="15" customFormat="1" ht="12"/>
    <row r="196" s="15" customFormat="1" ht="12"/>
    <row r="197" s="15" customFormat="1" ht="12"/>
  </sheetData>
  <sheetProtection/>
  <mergeCells count="466">
    <mergeCell ref="F113:H113"/>
    <mergeCell ref="A29:G29"/>
    <mergeCell ref="A30:G30"/>
    <mergeCell ref="A31:G31"/>
    <mergeCell ref="A32:G32"/>
    <mergeCell ref="J38:K38"/>
    <mergeCell ref="J111:K111"/>
    <mergeCell ref="J110:K110"/>
    <mergeCell ref="J101:K101"/>
    <mergeCell ref="J102:K102"/>
    <mergeCell ref="J95:K95"/>
    <mergeCell ref="J96:K96"/>
    <mergeCell ref="J99:K99"/>
    <mergeCell ref="J100:K100"/>
    <mergeCell ref="J98:K98"/>
    <mergeCell ref="A35:G35"/>
    <mergeCell ref="A36:G36"/>
    <mergeCell ref="A173:C173"/>
    <mergeCell ref="H38:I38"/>
    <mergeCell ref="H107:I107"/>
    <mergeCell ref="H108:I108"/>
    <mergeCell ref="H109:I109"/>
    <mergeCell ref="H110:I110"/>
    <mergeCell ref="H111:I111"/>
    <mergeCell ref="H104:I104"/>
    <mergeCell ref="L108:M108"/>
    <mergeCell ref="L109:M109"/>
    <mergeCell ref="L38:M38"/>
    <mergeCell ref="D15:E18"/>
    <mergeCell ref="D24:E24"/>
    <mergeCell ref="D21:E23"/>
    <mergeCell ref="A37:G37"/>
    <mergeCell ref="F38:G38"/>
    <mergeCell ref="A33:G33"/>
    <mergeCell ref="A34:G34"/>
    <mergeCell ref="L110:M110"/>
    <mergeCell ref="L111:M111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94:M94"/>
    <mergeCell ref="L95:M95"/>
    <mergeCell ref="L96:M96"/>
    <mergeCell ref="L97:M97"/>
    <mergeCell ref="L84:M84"/>
    <mergeCell ref="L85:M85"/>
    <mergeCell ref="L98:M98"/>
    <mergeCell ref="L99:M99"/>
    <mergeCell ref="L88:M88"/>
    <mergeCell ref="L89:M89"/>
    <mergeCell ref="L90:M90"/>
    <mergeCell ref="L91:M91"/>
    <mergeCell ref="L92:M92"/>
    <mergeCell ref="L93:M93"/>
    <mergeCell ref="L86:M86"/>
    <mergeCell ref="L87:M87"/>
    <mergeCell ref="L76:M76"/>
    <mergeCell ref="L77:M77"/>
    <mergeCell ref="L78:M78"/>
    <mergeCell ref="L79:M79"/>
    <mergeCell ref="L80:M80"/>
    <mergeCell ref="L81:M81"/>
    <mergeCell ref="L82:M82"/>
    <mergeCell ref="L83:M83"/>
    <mergeCell ref="L75:M75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59:M59"/>
    <mergeCell ref="L60:M60"/>
    <mergeCell ref="L61:M61"/>
    <mergeCell ref="L74:M74"/>
    <mergeCell ref="L73:M73"/>
    <mergeCell ref="L48:M48"/>
    <mergeCell ref="L49:M49"/>
    <mergeCell ref="L47:M47"/>
    <mergeCell ref="L54:M54"/>
    <mergeCell ref="L50:M50"/>
    <mergeCell ref="L51:M51"/>
    <mergeCell ref="L52:M52"/>
    <mergeCell ref="L53:M53"/>
    <mergeCell ref="L39:M39"/>
    <mergeCell ref="L40:M40"/>
    <mergeCell ref="L41:M41"/>
    <mergeCell ref="L42:M42"/>
    <mergeCell ref="L43:M43"/>
    <mergeCell ref="L44:M44"/>
    <mergeCell ref="L45:M45"/>
    <mergeCell ref="L46:M46"/>
    <mergeCell ref="J107:K107"/>
    <mergeCell ref="J108:K108"/>
    <mergeCell ref="J109:K109"/>
    <mergeCell ref="J103:K103"/>
    <mergeCell ref="J104:K104"/>
    <mergeCell ref="J105:K105"/>
    <mergeCell ref="J106:K106"/>
    <mergeCell ref="L55:M55"/>
    <mergeCell ref="L56:M56"/>
    <mergeCell ref="L57:M57"/>
    <mergeCell ref="J86:K86"/>
    <mergeCell ref="J80:K80"/>
    <mergeCell ref="J81:K81"/>
    <mergeCell ref="J82:K82"/>
    <mergeCell ref="L62:M62"/>
    <mergeCell ref="L63:M63"/>
    <mergeCell ref="L58:M58"/>
    <mergeCell ref="J76:K76"/>
    <mergeCell ref="J77:K77"/>
    <mergeCell ref="J87:K87"/>
    <mergeCell ref="J97:K97"/>
    <mergeCell ref="J89:K89"/>
    <mergeCell ref="J90:K90"/>
    <mergeCell ref="J91:K91"/>
    <mergeCell ref="J92:K92"/>
    <mergeCell ref="J93:K93"/>
    <mergeCell ref="J94:K94"/>
    <mergeCell ref="J88:K88"/>
    <mergeCell ref="J84:K84"/>
    <mergeCell ref="J85:K85"/>
    <mergeCell ref="J78:K78"/>
    <mergeCell ref="J79:K79"/>
    <mergeCell ref="J83:K83"/>
    <mergeCell ref="J68:K68"/>
    <mergeCell ref="J69:K69"/>
    <mergeCell ref="J70:K70"/>
    <mergeCell ref="J71:K71"/>
    <mergeCell ref="J72:K72"/>
    <mergeCell ref="J73:K73"/>
    <mergeCell ref="J74:K74"/>
    <mergeCell ref="J75:K75"/>
    <mergeCell ref="J62:K62"/>
    <mergeCell ref="J63:K63"/>
    <mergeCell ref="J64:K64"/>
    <mergeCell ref="J65:K65"/>
    <mergeCell ref="J52:K52"/>
    <mergeCell ref="J53:K53"/>
    <mergeCell ref="J66:K66"/>
    <mergeCell ref="J67:K67"/>
    <mergeCell ref="J56:K56"/>
    <mergeCell ref="J57:K57"/>
    <mergeCell ref="J58:K58"/>
    <mergeCell ref="J59:K59"/>
    <mergeCell ref="J60:K60"/>
    <mergeCell ref="J61:K61"/>
    <mergeCell ref="J54:K54"/>
    <mergeCell ref="J55:K55"/>
    <mergeCell ref="J44:K44"/>
    <mergeCell ref="J45:K45"/>
    <mergeCell ref="J46:K46"/>
    <mergeCell ref="J47:K47"/>
    <mergeCell ref="J48:K48"/>
    <mergeCell ref="J49:K49"/>
    <mergeCell ref="J50:K50"/>
    <mergeCell ref="J51:K51"/>
    <mergeCell ref="J39:K39"/>
    <mergeCell ref="J40:K40"/>
    <mergeCell ref="J41:K41"/>
    <mergeCell ref="J42:K42"/>
    <mergeCell ref="J43:K43"/>
    <mergeCell ref="H101:I101"/>
    <mergeCell ref="H102:I102"/>
    <mergeCell ref="H103:I103"/>
    <mergeCell ref="H91:I91"/>
    <mergeCell ref="H92:I92"/>
    <mergeCell ref="H93:I93"/>
    <mergeCell ref="H94:I94"/>
    <mergeCell ref="H83:I83"/>
    <mergeCell ref="H84:I8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77:I77"/>
    <mergeCell ref="H78:I78"/>
    <mergeCell ref="H79:I79"/>
    <mergeCell ref="H80:I80"/>
    <mergeCell ref="H85:I85"/>
    <mergeCell ref="H86:I86"/>
    <mergeCell ref="H87:I87"/>
    <mergeCell ref="H88:I88"/>
    <mergeCell ref="H67:I67"/>
    <mergeCell ref="H68:I68"/>
    <mergeCell ref="H81:I81"/>
    <mergeCell ref="H82:I82"/>
    <mergeCell ref="H71:I71"/>
    <mergeCell ref="H72:I72"/>
    <mergeCell ref="H73:I73"/>
    <mergeCell ref="H74:I74"/>
    <mergeCell ref="H75:I75"/>
    <mergeCell ref="H76:I76"/>
    <mergeCell ref="H69:I69"/>
    <mergeCell ref="H70:I70"/>
    <mergeCell ref="H59:I59"/>
    <mergeCell ref="H60:I60"/>
    <mergeCell ref="H61:I61"/>
    <mergeCell ref="H62:I62"/>
    <mergeCell ref="H63:I63"/>
    <mergeCell ref="H64:I64"/>
    <mergeCell ref="H65:I65"/>
    <mergeCell ref="H66:I66"/>
    <mergeCell ref="H53:I53"/>
    <mergeCell ref="H54:I54"/>
    <mergeCell ref="H55:I55"/>
    <mergeCell ref="H56:I56"/>
    <mergeCell ref="H57:I57"/>
    <mergeCell ref="H58:I58"/>
    <mergeCell ref="H39:I39"/>
    <mergeCell ref="H40:I40"/>
    <mergeCell ref="H41:I41"/>
    <mergeCell ref="H42:I42"/>
    <mergeCell ref="H50:I50"/>
    <mergeCell ref="H51:I51"/>
    <mergeCell ref="H43:I43"/>
    <mergeCell ref="H44:I44"/>
    <mergeCell ref="F111:G111"/>
    <mergeCell ref="A109:E109"/>
    <mergeCell ref="H48:I48"/>
    <mergeCell ref="H49:I49"/>
    <mergeCell ref="A106:E106"/>
    <mergeCell ref="F106:G106"/>
    <mergeCell ref="F109:G109"/>
    <mergeCell ref="A110:E110"/>
    <mergeCell ref="F110:G110"/>
    <mergeCell ref="H45:I45"/>
    <mergeCell ref="H46:I46"/>
    <mergeCell ref="H52:I52"/>
    <mergeCell ref="M114:N114"/>
    <mergeCell ref="I113:K113"/>
    <mergeCell ref="L113:N113"/>
    <mergeCell ref="I114:I115"/>
    <mergeCell ref="J114:K114"/>
    <mergeCell ref="H47:I47"/>
    <mergeCell ref="L114:L115"/>
    <mergeCell ref="A111:E111"/>
    <mergeCell ref="A161:C161"/>
    <mergeCell ref="A162:C162"/>
    <mergeCell ref="A163:C163"/>
    <mergeCell ref="A150:C150"/>
    <mergeCell ref="A151:C151"/>
    <mergeCell ref="A152:C152"/>
    <mergeCell ref="A139:C139"/>
    <mergeCell ref="A140:C140"/>
    <mergeCell ref="A153:C153"/>
    <mergeCell ref="G168:H168"/>
    <mergeCell ref="G170:H170"/>
    <mergeCell ref="G114:H114"/>
    <mergeCell ref="A112:Q112"/>
    <mergeCell ref="A169:D169"/>
    <mergeCell ref="A164:C164"/>
    <mergeCell ref="A165:C165"/>
    <mergeCell ref="A114:C115"/>
    <mergeCell ref="D114:D115"/>
    <mergeCell ref="E114:E115"/>
    <mergeCell ref="F114:F115"/>
    <mergeCell ref="A167:D167"/>
    <mergeCell ref="A168:C168"/>
    <mergeCell ref="A155:C155"/>
    <mergeCell ref="A156:C156"/>
    <mergeCell ref="A157:C157"/>
    <mergeCell ref="A158:C158"/>
    <mergeCell ref="A159:C159"/>
    <mergeCell ref="A160:C160"/>
    <mergeCell ref="A149:C149"/>
    <mergeCell ref="A138:C138"/>
    <mergeCell ref="A154:C154"/>
    <mergeCell ref="A143:C143"/>
    <mergeCell ref="A144:C144"/>
    <mergeCell ref="A145:C145"/>
    <mergeCell ref="A146:C146"/>
    <mergeCell ref="A147:C147"/>
    <mergeCell ref="A148:C148"/>
    <mergeCell ref="A121:C121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37:C137"/>
    <mergeCell ref="A126:C126"/>
    <mergeCell ref="A124:C124"/>
    <mergeCell ref="A123:C123"/>
    <mergeCell ref="A125:C125"/>
    <mergeCell ref="A129:C129"/>
    <mergeCell ref="A130:C130"/>
    <mergeCell ref="A127:C127"/>
    <mergeCell ref="A128:C128"/>
    <mergeCell ref="A122:C122"/>
    <mergeCell ref="A107:E107"/>
    <mergeCell ref="F107:G107"/>
    <mergeCell ref="A108:E108"/>
    <mergeCell ref="F108:G108"/>
    <mergeCell ref="A116:C116"/>
    <mergeCell ref="A117:C117"/>
    <mergeCell ref="A118:C118"/>
    <mergeCell ref="A119:C119"/>
    <mergeCell ref="A120:C120"/>
    <mergeCell ref="A103:E103"/>
    <mergeCell ref="F103:G103"/>
    <mergeCell ref="A104:E104"/>
    <mergeCell ref="F104:G104"/>
    <mergeCell ref="A98:E98"/>
    <mergeCell ref="F98:G98"/>
    <mergeCell ref="A105:E105"/>
    <mergeCell ref="F105:G105"/>
    <mergeCell ref="A100:E100"/>
    <mergeCell ref="F100:G100"/>
    <mergeCell ref="A101:E101"/>
    <mergeCell ref="F101:G101"/>
    <mergeCell ref="A102:E102"/>
    <mergeCell ref="F102:G102"/>
    <mergeCell ref="A99:E99"/>
    <mergeCell ref="F99:G99"/>
    <mergeCell ref="A94:E94"/>
    <mergeCell ref="F94:G94"/>
    <mergeCell ref="A95:E95"/>
    <mergeCell ref="F95:G95"/>
    <mergeCell ref="A96:E96"/>
    <mergeCell ref="F96:G96"/>
    <mergeCell ref="A97:E97"/>
    <mergeCell ref="F97:G97"/>
    <mergeCell ref="A91:E91"/>
    <mergeCell ref="F91:G91"/>
    <mergeCell ref="A92:E92"/>
    <mergeCell ref="F92:G92"/>
    <mergeCell ref="A86:E86"/>
    <mergeCell ref="F86:G86"/>
    <mergeCell ref="A93:E93"/>
    <mergeCell ref="F93:G93"/>
    <mergeCell ref="A88:E88"/>
    <mergeCell ref="F88:G88"/>
    <mergeCell ref="A89:E89"/>
    <mergeCell ref="F89:G89"/>
    <mergeCell ref="A90:E90"/>
    <mergeCell ref="F90:G90"/>
    <mergeCell ref="A87:E87"/>
    <mergeCell ref="F87:G87"/>
    <mergeCell ref="A82:E82"/>
    <mergeCell ref="F82:G82"/>
    <mergeCell ref="A83:E83"/>
    <mergeCell ref="F83:G83"/>
    <mergeCell ref="A84:E84"/>
    <mergeCell ref="F84:G84"/>
    <mergeCell ref="A85:E85"/>
    <mergeCell ref="F85:G85"/>
    <mergeCell ref="A79:E79"/>
    <mergeCell ref="F79:G79"/>
    <mergeCell ref="A80:E80"/>
    <mergeCell ref="F80:G80"/>
    <mergeCell ref="A74:E74"/>
    <mergeCell ref="F74:G74"/>
    <mergeCell ref="A81:E81"/>
    <mergeCell ref="F81:G81"/>
    <mergeCell ref="A76:E76"/>
    <mergeCell ref="F76:G76"/>
    <mergeCell ref="A77:E77"/>
    <mergeCell ref="F77:G77"/>
    <mergeCell ref="A78:E78"/>
    <mergeCell ref="F78:G78"/>
    <mergeCell ref="A75:E75"/>
    <mergeCell ref="F75:G75"/>
    <mergeCell ref="A70:E70"/>
    <mergeCell ref="F70:G70"/>
    <mergeCell ref="A71:E71"/>
    <mergeCell ref="F71:G71"/>
    <mergeCell ref="A72:E72"/>
    <mergeCell ref="F72:G72"/>
    <mergeCell ref="A73:E73"/>
    <mergeCell ref="F73:G73"/>
    <mergeCell ref="A67:E67"/>
    <mergeCell ref="F67:G67"/>
    <mergeCell ref="A68:E68"/>
    <mergeCell ref="F68:G68"/>
    <mergeCell ref="A62:E62"/>
    <mergeCell ref="F62:G62"/>
    <mergeCell ref="A69:E69"/>
    <mergeCell ref="F69:G69"/>
    <mergeCell ref="A64:E64"/>
    <mergeCell ref="F64:G64"/>
    <mergeCell ref="A65:E65"/>
    <mergeCell ref="F65:G65"/>
    <mergeCell ref="A66:E66"/>
    <mergeCell ref="F66:G66"/>
    <mergeCell ref="A63:E63"/>
    <mergeCell ref="F63:G63"/>
    <mergeCell ref="A58:E58"/>
    <mergeCell ref="F58:G58"/>
    <mergeCell ref="A59:E59"/>
    <mergeCell ref="F59:G59"/>
    <mergeCell ref="A60:E60"/>
    <mergeCell ref="F60:G60"/>
    <mergeCell ref="A61:E61"/>
    <mergeCell ref="F61:G61"/>
    <mergeCell ref="A55:E55"/>
    <mergeCell ref="F55:G55"/>
    <mergeCell ref="A56:E56"/>
    <mergeCell ref="F56:G56"/>
    <mergeCell ref="A50:E50"/>
    <mergeCell ref="F50:G50"/>
    <mergeCell ref="A57:E57"/>
    <mergeCell ref="F57:G57"/>
    <mergeCell ref="A52:E52"/>
    <mergeCell ref="F52:G52"/>
    <mergeCell ref="A53:E53"/>
    <mergeCell ref="F53:G53"/>
    <mergeCell ref="A54:E54"/>
    <mergeCell ref="F54:G54"/>
    <mergeCell ref="A51:E51"/>
    <mergeCell ref="F51:G51"/>
    <mergeCell ref="A46:E46"/>
    <mergeCell ref="F46:G46"/>
    <mergeCell ref="A47:E47"/>
    <mergeCell ref="F47:G47"/>
    <mergeCell ref="A48:E48"/>
    <mergeCell ref="F48:G48"/>
    <mergeCell ref="A49:E49"/>
    <mergeCell ref="F49:G49"/>
    <mergeCell ref="A43:E43"/>
    <mergeCell ref="F43:G43"/>
    <mergeCell ref="A44:E44"/>
    <mergeCell ref="F44:G44"/>
    <mergeCell ref="A26:G26"/>
    <mergeCell ref="A28:G28"/>
    <mergeCell ref="A45:E45"/>
    <mergeCell ref="F45:G45"/>
    <mergeCell ref="A40:E40"/>
    <mergeCell ref="F40:G40"/>
    <mergeCell ref="A41:E41"/>
    <mergeCell ref="F41:G41"/>
    <mergeCell ref="A42:E42"/>
    <mergeCell ref="F42:G42"/>
    <mergeCell ref="A39:E39"/>
    <mergeCell ref="F39:G39"/>
    <mergeCell ref="A8:G8"/>
    <mergeCell ref="A9:G9"/>
    <mergeCell ref="A12:E12"/>
    <mergeCell ref="A15:C18"/>
    <mergeCell ref="A19:C19"/>
    <mergeCell ref="A20:C20"/>
    <mergeCell ref="A21:C23"/>
    <mergeCell ref="A24:C24"/>
    <mergeCell ref="F5:G5"/>
    <mergeCell ref="E6:G6"/>
    <mergeCell ref="E1:G1"/>
    <mergeCell ref="E2:G2"/>
    <mergeCell ref="E3:G3"/>
    <mergeCell ref="F4:G4"/>
  </mergeCells>
  <printOptions/>
  <pageMargins left="0" right="0" top="0" bottom="0" header="0.5118110236220472" footer="0.5118110236220472"/>
  <pageSetup horizontalDpi="600" verticalDpi="600" orientation="landscape" paperSize="9" scale="63" r:id="rId1"/>
  <rowBreaks count="1" manualBreakCount="1"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2:K28"/>
  <sheetViews>
    <sheetView zoomScalePageLayoutView="0" workbookViewId="0" topLeftCell="A2">
      <selection activeCell="H26" sqref="H26"/>
    </sheetView>
  </sheetViews>
  <sheetFormatPr defaultColWidth="9.140625" defaultRowHeight="12.75"/>
  <cols>
    <col min="1" max="1" width="20.7109375" style="257" customWidth="1"/>
    <col min="2" max="2" width="12.140625" style="257" customWidth="1"/>
    <col min="3" max="3" width="12.421875" style="257" customWidth="1"/>
    <col min="4" max="4" width="11.00390625" style="257" customWidth="1"/>
    <col min="5" max="5" width="13.00390625" style="257" customWidth="1"/>
    <col min="6" max="7" width="13.8515625" style="257" customWidth="1"/>
    <col min="8" max="8" width="16.140625" style="257" customWidth="1"/>
    <col min="9" max="9" width="16.57421875" style="257" customWidth="1"/>
    <col min="10" max="16384" width="9.140625" style="257" customWidth="1"/>
  </cols>
  <sheetData>
    <row r="1" ht="12.75" hidden="1"/>
    <row r="2" spans="1:9" ht="32.25" customHeight="1">
      <c r="A2" s="410" t="s">
        <v>461</v>
      </c>
      <c r="B2" s="410"/>
      <c r="C2" s="410"/>
      <c r="D2" s="410"/>
      <c r="E2" s="410"/>
      <c r="F2" s="410"/>
      <c r="G2" s="410"/>
      <c r="H2" s="410"/>
      <c r="I2" s="410"/>
    </row>
    <row r="3" spans="1:9" ht="33.75" customHeight="1">
      <c r="A3" s="411" t="s">
        <v>444</v>
      </c>
      <c r="B3" s="411"/>
      <c r="C3" s="411"/>
      <c r="D3" s="411"/>
      <c r="E3" s="411"/>
      <c r="F3" s="411"/>
      <c r="G3" s="411"/>
      <c r="H3" s="411"/>
      <c r="I3" s="411"/>
    </row>
    <row r="4" spans="1:9" ht="1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ht="16.5" customHeight="1">
      <c r="A5" s="412" t="s">
        <v>136</v>
      </c>
      <c r="B5" s="414" t="s">
        <v>416</v>
      </c>
      <c r="C5" s="414" t="s">
        <v>417</v>
      </c>
      <c r="D5" s="416" t="s">
        <v>401</v>
      </c>
      <c r="E5" s="416"/>
      <c r="F5" s="416"/>
      <c r="G5" s="416"/>
      <c r="H5" s="416"/>
      <c r="I5" s="417" t="s">
        <v>418</v>
      </c>
    </row>
    <row r="6" spans="1:9" ht="22.5" customHeight="1">
      <c r="A6" s="413"/>
      <c r="B6" s="415"/>
      <c r="C6" s="415"/>
      <c r="D6" s="407" t="s">
        <v>419</v>
      </c>
      <c r="E6" s="407" t="s">
        <v>420</v>
      </c>
      <c r="F6" s="407" t="s">
        <v>421</v>
      </c>
      <c r="G6" s="407"/>
      <c r="H6" s="407"/>
      <c r="I6" s="418"/>
    </row>
    <row r="7" spans="1:9" ht="204" customHeight="1" thickBot="1">
      <c r="A7" s="413"/>
      <c r="B7" s="415"/>
      <c r="C7" s="415"/>
      <c r="D7" s="419"/>
      <c r="E7" s="419"/>
      <c r="F7" s="314" t="s">
        <v>422</v>
      </c>
      <c r="G7" s="314" t="s">
        <v>423</v>
      </c>
      <c r="H7" s="314" t="s">
        <v>424</v>
      </c>
      <c r="I7" s="418"/>
    </row>
    <row r="8" spans="1:9" s="262" customFormat="1" ht="12" thickBot="1">
      <c r="A8" s="259">
        <v>1</v>
      </c>
      <c r="B8" s="260">
        <v>2</v>
      </c>
      <c r="C8" s="260">
        <v>3</v>
      </c>
      <c r="D8" s="260" t="s">
        <v>425</v>
      </c>
      <c r="E8" s="260">
        <v>5</v>
      </c>
      <c r="F8" s="260">
        <v>6</v>
      </c>
      <c r="G8" s="315"/>
      <c r="H8" s="315">
        <v>7</v>
      </c>
      <c r="I8" s="261" t="s">
        <v>426</v>
      </c>
    </row>
    <row r="9" spans="1:9" s="262" customFormat="1" ht="22.5">
      <c r="A9" s="316" t="s">
        <v>427</v>
      </c>
      <c r="B9" s="317"/>
      <c r="C9" s="318"/>
      <c r="D9" s="318">
        <f>E9+F9+H9</f>
        <v>0</v>
      </c>
      <c r="E9" s="319"/>
      <c r="F9" s="318"/>
      <c r="G9" s="318"/>
      <c r="H9" s="318">
        <f>форма!M116</f>
        <v>0</v>
      </c>
      <c r="I9" s="320">
        <f>C9+D9</f>
        <v>0</v>
      </c>
    </row>
    <row r="10" spans="1:9" ht="35.25">
      <c r="A10" s="321" t="s">
        <v>405</v>
      </c>
      <c r="B10" s="322" t="s">
        <v>362</v>
      </c>
      <c r="C10" s="323">
        <f>C11</f>
        <v>363136</v>
      </c>
      <c r="D10" s="323">
        <f>SUM(E10:H10)</f>
        <v>0</v>
      </c>
      <c r="E10" s="323">
        <v>0</v>
      </c>
      <c r="F10" s="323">
        <v>0</v>
      </c>
      <c r="G10" s="323">
        <v>0</v>
      </c>
      <c r="H10" s="323">
        <f>H11</f>
        <v>0</v>
      </c>
      <c r="I10" s="324">
        <f>C10+D10</f>
        <v>363136</v>
      </c>
    </row>
    <row r="11" spans="1:11" ht="42.75" customHeight="1">
      <c r="A11" s="321" t="s">
        <v>406</v>
      </c>
      <c r="B11" s="322" t="s">
        <v>362</v>
      </c>
      <c r="C11" s="323">
        <f>C13+C14+C15+C16+C17+C19+C20+C21+C22+C23+C18</f>
        <v>363136</v>
      </c>
      <c r="D11" s="323">
        <f>E11+F11+H11+G11</f>
        <v>0</v>
      </c>
      <c r="E11" s="323">
        <f>E13+E14+E15+E16+E17+E19+E20+E21+E22+E23+E18</f>
        <v>0</v>
      </c>
      <c r="F11" s="323">
        <f>F13+F14+F15+F16+F17+F19+F20+F21+F22+F23</f>
        <v>0</v>
      </c>
      <c r="G11" s="323">
        <f>G13+G14+G15+G16+G17+G19+G20+G21+G22+G23</f>
        <v>0</v>
      </c>
      <c r="H11" s="323">
        <f>H13+H14+H15+H16+H17+H19+H20+H21+H22+H23</f>
        <v>0</v>
      </c>
      <c r="I11" s="324">
        <f>C11+D11</f>
        <v>363136</v>
      </c>
      <c r="K11" s="325"/>
    </row>
    <row r="12" spans="1:9" ht="33.75" hidden="1">
      <c r="A12" s="263" t="s">
        <v>407</v>
      </c>
      <c r="B12" s="264"/>
      <c r="C12" s="326"/>
      <c r="D12" s="327">
        <f>E12+F12+H12</f>
        <v>0</v>
      </c>
      <c r="E12" s="328"/>
      <c r="F12" s="328"/>
      <c r="G12" s="328"/>
      <c r="H12" s="328"/>
      <c r="I12" s="329">
        <f aca="true" t="shared" si="0" ref="I12:I23">C12+D12</f>
        <v>0</v>
      </c>
    </row>
    <row r="13" spans="1:9" ht="12.75">
      <c r="A13" s="265" t="s">
        <v>103</v>
      </c>
      <c r="B13" s="266" t="s">
        <v>428</v>
      </c>
      <c r="C13" s="328">
        <f>форма!G135</f>
        <v>0</v>
      </c>
      <c r="D13" s="327">
        <f>E13+F13+H13+G13</f>
        <v>0</v>
      </c>
      <c r="E13" s="328"/>
      <c r="F13" s="328"/>
      <c r="G13" s="328"/>
      <c r="H13" s="328"/>
      <c r="I13" s="329">
        <f t="shared" si="0"/>
        <v>0</v>
      </c>
    </row>
    <row r="14" spans="1:9" ht="12.75">
      <c r="A14" s="267" t="s">
        <v>104</v>
      </c>
      <c r="B14" s="266" t="s">
        <v>429</v>
      </c>
      <c r="C14" s="328">
        <f>форма!F136</f>
        <v>1607</v>
      </c>
      <c r="D14" s="327">
        <f aca="true" t="shared" si="1" ref="D14:D23">E14+F14+H14+G14</f>
        <v>0</v>
      </c>
      <c r="E14" s="328"/>
      <c r="F14" s="328"/>
      <c r="G14" s="328"/>
      <c r="H14" s="328"/>
      <c r="I14" s="329">
        <f t="shared" si="0"/>
        <v>1607</v>
      </c>
    </row>
    <row r="15" spans="1:9" ht="36">
      <c r="A15" s="267" t="s">
        <v>105</v>
      </c>
      <c r="B15" s="266" t="s">
        <v>430</v>
      </c>
      <c r="C15" s="328">
        <f>форма!G137</f>
        <v>0</v>
      </c>
      <c r="D15" s="327">
        <f t="shared" si="1"/>
        <v>0</v>
      </c>
      <c r="E15" s="328"/>
      <c r="F15" s="330"/>
      <c r="G15" s="330"/>
      <c r="H15" s="330"/>
      <c r="I15" s="329">
        <f t="shared" si="0"/>
        <v>0</v>
      </c>
    </row>
    <row r="16" spans="1:9" ht="12.75">
      <c r="A16" s="267" t="s">
        <v>107</v>
      </c>
      <c r="B16" s="266" t="s">
        <v>431</v>
      </c>
      <c r="C16" s="328"/>
      <c r="D16" s="327">
        <f t="shared" si="1"/>
        <v>0</v>
      </c>
      <c r="E16" s="328"/>
      <c r="F16" s="330"/>
      <c r="G16" s="330"/>
      <c r="H16" s="330"/>
      <c r="I16" s="329">
        <f t="shared" si="0"/>
        <v>0</v>
      </c>
    </row>
    <row r="17" spans="1:9" ht="12.75">
      <c r="A17" s="267" t="s">
        <v>108</v>
      </c>
      <c r="B17" s="266" t="s">
        <v>432</v>
      </c>
      <c r="C17" s="328">
        <f>форма!G141</f>
        <v>6767</v>
      </c>
      <c r="D17" s="327">
        <f t="shared" si="1"/>
        <v>0</v>
      </c>
      <c r="E17" s="328"/>
      <c r="F17" s="330"/>
      <c r="G17" s="330"/>
      <c r="H17" s="330"/>
      <c r="I17" s="329">
        <f t="shared" si="0"/>
        <v>6767</v>
      </c>
    </row>
    <row r="18" spans="1:9" ht="12.75">
      <c r="A18" s="267" t="s">
        <v>109</v>
      </c>
      <c r="B18" s="266" t="s">
        <v>433</v>
      </c>
      <c r="C18" s="328">
        <f>форма!G142</f>
        <v>241775</v>
      </c>
      <c r="D18" s="327">
        <f t="shared" si="1"/>
        <v>0</v>
      </c>
      <c r="E18" s="328"/>
      <c r="F18" s="330"/>
      <c r="G18" s="330"/>
      <c r="H18" s="330"/>
      <c r="I18" s="329">
        <f t="shared" si="0"/>
        <v>241775</v>
      </c>
    </row>
    <row r="19" spans="1:9" ht="24">
      <c r="A19" s="267" t="s">
        <v>408</v>
      </c>
      <c r="B19" s="266" t="s">
        <v>434</v>
      </c>
      <c r="C19" s="328">
        <f>форма!G144</f>
        <v>65675</v>
      </c>
      <c r="D19" s="327">
        <f t="shared" si="1"/>
        <v>0</v>
      </c>
      <c r="E19" s="330"/>
      <c r="F19" s="330"/>
      <c r="G19" s="330"/>
      <c r="H19" s="330"/>
      <c r="I19" s="329">
        <f t="shared" si="0"/>
        <v>65675</v>
      </c>
    </row>
    <row r="20" spans="1:9" ht="12.75">
      <c r="A20" s="267" t="s">
        <v>409</v>
      </c>
      <c r="B20" s="266" t="s">
        <v>435</v>
      </c>
      <c r="C20" s="328">
        <f>форма!G145</f>
        <v>30735</v>
      </c>
      <c r="D20" s="327">
        <f t="shared" si="1"/>
        <v>0</v>
      </c>
      <c r="E20" s="330"/>
      <c r="F20" s="330"/>
      <c r="G20" s="330"/>
      <c r="H20" s="330"/>
      <c r="I20" s="329">
        <f t="shared" si="0"/>
        <v>30735</v>
      </c>
    </row>
    <row r="21" spans="1:9" ht="12.75">
      <c r="A21" s="267" t="s">
        <v>118</v>
      </c>
      <c r="B21" s="266" t="s">
        <v>436</v>
      </c>
      <c r="C21" s="331">
        <f>форма!G153</f>
        <v>16577</v>
      </c>
      <c r="D21" s="327">
        <f t="shared" si="1"/>
        <v>0</v>
      </c>
      <c r="E21" s="332"/>
      <c r="F21" s="332"/>
      <c r="G21" s="332"/>
      <c r="H21" s="332"/>
      <c r="I21" s="329">
        <f t="shared" si="0"/>
        <v>16577</v>
      </c>
    </row>
    <row r="22" spans="1:9" ht="24">
      <c r="A22" s="267" t="s">
        <v>120</v>
      </c>
      <c r="B22" s="266" t="s">
        <v>437</v>
      </c>
      <c r="C22" s="331">
        <f>форма!G156</f>
        <v>0</v>
      </c>
      <c r="D22" s="327">
        <f t="shared" si="1"/>
        <v>0</v>
      </c>
      <c r="E22" s="332"/>
      <c r="F22" s="332"/>
      <c r="G22" s="332"/>
      <c r="H22" s="332"/>
      <c r="I22" s="329">
        <f>C22+D22</f>
        <v>0</v>
      </c>
    </row>
    <row r="23" spans="1:9" ht="24.75" thickBot="1">
      <c r="A23" s="268" t="s">
        <v>123</v>
      </c>
      <c r="B23" s="269" t="s">
        <v>438</v>
      </c>
      <c r="C23" s="333">
        <v>0</v>
      </c>
      <c r="D23" s="334">
        <f t="shared" si="1"/>
        <v>0</v>
      </c>
      <c r="E23" s="333"/>
      <c r="F23" s="335"/>
      <c r="G23" s="335"/>
      <c r="H23" s="335"/>
      <c r="I23" s="336">
        <f t="shared" si="0"/>
        <v>0</v>
      </c>
    </row>
    <row r="25" spans="1:8" ht="30.75" customHeight="1" thickBot="1">
      <c r="A25" s="408" t="s">
        <v>450</v>
      </c>
      <c r="B25" s="408"/>
      <c r="C25" s="36"/>
      <c r="D25" s="409" t="s">
        <v>448</v>
      </c>
      <c r="E25" s="409"/>
      <c r="F25" s="272"/>
      <c r="G25" s="272"/>
      <c r="H25" s="272"/>
    </row>
    <row r="26" spans="2:5" ht="13.5" customHeight="1">
      <c r="B26" s="271"/>
      <c r="C26" s="37" t="s">
        <v>2</v>
      </c>
      <c r="D26" s="354" t="s">
        <v>3</v>
      </c>
      <c r="E26" s="354"/>
    </row>
    <row r="27" spans="1:5" ht="25.5" customHeight="1" thickBot="1">
      <c r="A27" s="405" t="s">
        <v>445</v>
      </c>
      <c r="B27" s="405"/>
      <c r="C27" s="38"/>
      <c r="D27" s="406" t="s">
        <v>460</v>
      </c>
      <c r="E27" s="406"/>
    </row>
    <row r="28" spans="1:5" ht="12.75">
      <c r="A28" s="258"/>
      <c r="C28" s="19" t="s">
        <v>2</v>
      </c>
      <c r="D28" s="355" t="s">
        <v>3</v>
      </c>
      <c r="E28" s="355"/>
    </row>
  </sheetData>
  <sheetProtection/>
  <mergeCells count="17">
    <mergeCell ref="A2:I2"/>
    <mergeCell ref="A3:I3"/>
    <mergeCell ref="A4:I4"/>
    <mergeCell ref="A5:A7"/>
    <mergeCell ref="B5:B7"/>
    <mergeCell ref="C5:C7"/>
    <mergeCell ref="D5:H5"/>
    <mergeCell ref="I5:I7"/>
    <mergeCell ref="D6:D7"/>
    <mergeCell ref="E6:E7"/>
    <mergeCell ref="A27:B27"/>
    <mergeCell ref="D27:E27"/>
    <mergeCell ref="D28:E28"/>
    <mergeCell ref="F6:H6"/>
    <mergeCell ref="A25:B25"/>
    <mergeCell ref="D25:E25"/>
    <mergeCell ref="D26:E26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J177"/>
  <sheetViews>
    <sheetView zoomScalePageLayoutView="0" workbookViewId="0" topLeftCell="A43">
      <selection activeCell="I51" sqref="I51"/>
    </sheetView>
  </sheetViews>
  <sheetFormatPr defaultColWidth="9.140625" defaultRowHeight="12.75"/>
  <cols>
    <col min="1" max="1" width="7.00390625" style="0" customWidth="1"/>
    <col min="2" max="2" width="35.28125" style="0" customWidth="1"/>
    <col min="3" max="3" width="6.57421875" style="0" hidden="1" customWidth="1"/>
    <col min="4" max="4" width="7.00390625" style="0" hidden="1" customWidth="1"/>
    <col min="5" max="5" width="10.8515625" style="0" customWidth="1"/>
    <col min="6" max="6" width="10.28125" style="0" customWidth="1"/>
    <col min="7" max="7" width="13.28125" style="0" customWidth="1"/>
    <col min="8" max="8" width="10.8515625" style="0" customWidth="1"/>
    <col min="9" max="9" width="18.7109375" style="0" customWidth="1"/>
    <col min="10" max="16384" width="9.140625" style="112" customWidth="1"/>
  </cols>
  <sheetData>
    <row r="1" spans="1:9" ht="54.75" customHeight="1">
      <c r="A1" s="426" t="s">
        <v>462</v>
      </c>
      <c r="B1" s="427"/>
      <c r="C1" s="427"/>
      <c r="D1" s="427"/>
      <c r="E1" s="427"/>
      <c r="F1" s="427"/>
      <c r="G1" s="427"/>
      <c r="H1" s="427"/>
      <c r="I1" s="427"/>
    </row>
    <row r="2" spans="1:9" ht="69" customHeight="1">
      <c r="A2" s="408" t="s">
        <v>134</v>
      </c>
      <c r="B2" s="408"/>
      <c r="C2" s="428" t="s">
        <v>444</v>
      </c>
      <c r="D2" s="428"/>
      <c r="E2" s="428"/>
      <c r="F2" s="428"/>
      <c r="G2" s="428"/>
      <c r="H2" s="428"/>
      <c r="I2" s="428"/>
    </row>
    <row r="3" spans="1:9" ht="16.5" customHeight="1">
      <c r="A3" t="s">
        <v>325</v>
      </c>
      <c r="B3" s="429" t="s">
        <v>449</v>
      </c>
      <c r="C3" s="429"/>
      <c r="D3" s="429"/>
      <c r="E3" s="429"/>
      <c r="F3" s="429"/>
      <c r="G3" s="429"/>
      <c r="H3" s="429"/>
      <c r="I3" s="429"/>
    </row>
    <row r="4" spans="2:9" ht="15" customHeight="1">
      <c r="B4" s="420"/>
      <c r="C4" s="420"/>
      <c r="D4" s="420"/>
      <c r="E4" s="420"/>
      <c r="F4" s="420"/>
      <c r="G4" s="420"/>
      <c r="H4" s="420"/>
      <c r="I4" s="420"/>
    </row>
    <row r="5" spans="1:9" ht="19.5" customHeight="1">
      <c r="A5" s="421" t="s">
        <v>135</v>
      </c>
      <c r="B5" s="421" t="s">
        <v>136</v>
      </c>
      <c r="C5" s="421" t="s">
        <v>137</v>
      </c>
      <c r="D5" s="421" t="s">
        <v>138</v>
      </c>
      <c r="E5" s="422" t="s">
        <v>139</v>
      </c>
      <c r="F5" s="423"/>
      <c r="G5" s="423"/>
      <c r="H5" s="424"/>
      <c r="I5" s="425" t="s">
        <v>463</v>
      </c>
    </row>
    <row r="6" spans="1:9" ht="28.5" customHeight="1">
      <c r="A6" s="421"/>
      <c r="B6" s="421"/>
      <c r="C6" s="421"/>
      <c r="D6" s="421"/>
      <c r="E6" s="52" t="s">
        <v>142</v>
      </c>
      <c r="F6" s="52" t="s">
        <v>141</v>
      </c>
      <c r="G6" s="52" t="s">
        <v>140</v>
      </c>
      <c r="H6" s="52" t="s">
        <v>143</v>
      </c>
      <c r="I6" s="425"/>
    </row>
    <row r="7" spans="1:9" ht="30">
      <c r="A7" s="54" t="s">
        <v>144</v>
      </c>
      <c r="B7" s="55" t="s">
        <v>145</v>
      </c>
      <c r="C7" s="56">
        <v>210</v>
      </c>
      <c r="D7" s="57"/>
      <c r="E7" s="58">
        <f>E8+E17+E18+E26+E27</f>
        <v>1607</v>
      </c>
      <c r="F7" s="58">
        <f>F8+F17+F27</f>
        <v>4928371</v>
      </c>
      <c r="G7" s="58">
        <f>SUM(G8:G27)</f>
        <v>0</v>
      </c>
      <c r="H7" s="58">
        <f>SUM(H8:H27)</f>
        <v>0</v>
      </c>
      <c r="I7" s="58">
        <f>I8+I17+I27</f>
        <v>4928371</v>
      </c>
    </row>
    <row r="8" spans="1:9" ht="20.25" customHeight="1">
      <c r="A8" s="71" t="s">
        <v>146</v>
      </c>
      <c r="B8" s="60" t="s">
        <v>147</v>
      </c>
      <c r="C8" s="61">
        <v>211</v>
      </c>
      <c r="D8" s="62"/>
      <c r="E8" s="63"/>
      <c r="F8" s="463">
        <f>форма!J135</f>
        <v>3785231</v>
      </c>
      <c r="G8" s="63">
        <v>0</v>
      </c>
      <c r="H8" s="63"/>
      <c r="I8" s="64">
        <f>E8+F8+G8+H8</f>
        <v>3785231</v>
      </c>
    </row>
    <row r="9" spans="1:9" ht="0.75" customHeight="1" hidden="1">
      <c r="A9" s="71"/>
      <c r="B9" s="65" t="s">
        <v>148</v>
      </c>
      <c r="C9" s="61"/>
      <c r="D9" s="62"/>
      <c r="E9" s="63"/>
      <c r="F9" s="63"/>
      <c r="G9" s="63"/>
      <c r="H9" s="63"/>
      <c r="I9" s="64">
        <f aca="true" t="shared" si="0" ref="I9:I17">E9+F9+G9+H9</f>
        <v>0</v>
      </c>
    </row>
    <row r="10" spans="1:9" ht="25.5" hidden="1">
      <c r="A10" s="71"/>
      <c r="B10" s="65" t="s">
        <v>149</v>
      </c>
      <c r="C10" s="61"/>
      <c r="D10" s="62"/>
      <c r="E10" s="63"/>
      <c r="F10" s="63"/>
      <c r="G10" s="63"/>
      <c r="H10" s="63"/>
      <c r="I10" s="64">
        <f t="shared" si="0"/>
        <v>0</v>
      </c>
    </row>
    <row r="11" spans="1:9" ht="24" customHeight="1" hidden="1">
      <c r="A11" s="71"/>
      <c r="B11" s="65" t="s">
        <v>150</v>
      </c>
      <c r="C11" s="61"/>
      <c r="D11" s="62"/>
      <c r="E11" s="63"/>
      <c r="F11" s="66"/>
      <c r="G11" s="66"/>
      <c r="H11" s="66"/>
      <c r="I11" s="64">
        <f t="shared" si="0"/>
        <v>0</v>
      </c>
    </row>
    <row r="12" spans="1:9" ht="15" customHeight="1" hidden="1">
      <c r="A12" s="71"/>
      <c r="B12" s="65" t="s">
        <v>151</v>
      </c>
      <c r="C12" s="61"/>
      <c r="D12" s="62"/>
      <c r="E12" s="63"/>
      <c r="F12" s="66"/>
      <c r="G12" s="66"/>
      <c r="H12" s="66"/>
      <c r="I12" s="64">
        <f t="shared" si="0"/>
        <v>0</v>
      </c>
    </row>
    <row r="13" spans="1:9" ht="15.75" customHeight="1" hidden="1">
      <c r="A13" s="71"/>
      <c r="B13" s="65" t="s">
        <v>152</v>
      </c>
      <c r="C13" s="61"/>
      <c r="D13" s="62"/>
      <c r="E13" s="63"/>
      <c r="F13" s="66"/>
      <c r="G13" s="66"/>
      <c r="H13" s="66"/>
      <c r="I13" s="64">
        <f t="shared" si="0"/>
        <v>0</v>
      </c>
    </row>
    <row r="14" spans="1:9" ht="28.5" customHeight="1" hidden="1">
      <c r="A14" s="71"/>
      <c r="B14" s="65" t="s">
        <v>153</v>
      </c>
      <c r="C14" s="61"/>
      <c r="D14" s="62"/>
      <c r="E14" s="63"/>
      <c r="F14" s="66"/>
      <c r="G14" s="66"/>
      <c r="H14" s="66"/>
      <c r="I14" s="64">
        <f t="shared" si="0"/>
        <v>0</v>
      </c>
    </row>
    <row r="15" spans="1:9" ht="28.5" customHeight="1" hidden="1">
      <c r="A15" s="71"/>
      <c r="B15" s="65" t="s">
        <v>154</v>
      </c>
      <c r="C15" s="61"/>
      <c r="D15" s="62"/>
      <c r="E15" s="63"/>
      <c r="F15" s="66"/>
      <c r="G15" s="66"/>
      <c r="H15" s="66"/>
      <c r="I15" s="64">
        <f t="shared" si="0"/>
        <v>0</v>
      </c>
    </row>
    <row r="16" spans="1:9" ht="15" customHeight="1" hidden="1">
      <c r="A16" s="71"/>
      <c r="B16" s="65" t="s">
        <v>155</v>
      </c>
      <c r="C16" s="61"/>
      <c r="D16" s="62"/>
      <c r="E16" s="63"/>
      <c r="F16" s="66"/>
      <c r="G16" s="66"/>
      <c r="H16" s="66"/>
      <c r="I16" s="64">
        <f t="shared" si="0"/>
        <v>0</v>
      </c>
    </row>
    <row r="17" spans="1:9" ht="15" customHeight="1">
      <c r="A17" s="71" t="s">
        <v>156</v>
      </c>
      <c r="B17" s="65" t="s">
        <v>104</v>
      </c>
      <c r="C17" s="61"/>
      <c r="D17" s="62"/>
      <c r="E17" s="63"/>
      <c r="F17" s="63"/>
      <c r="G17" s="63">
        <f>SUM(G18:G26)</f>
        <v>0</v>
      </c>
      <c r="H17" s="63">
        <f>SUM(H18:H26)</f>
        <v>0</v>
      </c>
      <c r="I17" s="64">
        <f t="shared" si="0"/>
        <v>0</v>
      </c>
    </row>
    <row r="18" spans="1:9" ht="28.5" customHeight="1">
      <c r="A18" s="59" t="s">
        <v>399</v>
      </c>
      <c r="B18" s="65" t="s">
        <v>157</v>
      </c>
      <c r="C18" s="61">
        <v>212</v>
      </c>
      <c r="D18" s="62"/>
      <c r="E18" s="463">
        <v>1607</v>
      </c>
      <c r="F18" s="66"/>
      <c r="G18" s="66"/>
      <c r="H18" s="66"/>
      <c r="I18" s="64">
        <f aca="true" t="shared" si="1" ref="I18:I27">E18+F18+G18+H18</f>
        <v>1607</v>
      </c>
    </row>
    <row r="19" spans="1:9" ht="12.75" customHeight="1" hidden="1">
      <c r="A19" s="59" t="s">
        <v>158</v>
      </c>
      <c r="B19" s="65" t="s">
        <v>159</v>
      </c>
      <c r="C19" s="61">
        <v>212</v>
      </c>
      <c r="D19" s="67"/>
      <c r="E19" s="63"/>
      <c r="F19" s="66"/>
      <c r="G19" s="66"/>
      <c r="H19" s="66"/>
      <c r="I19" s="64">
        <f t="shared" si="1"/>
        <v>0</v>
      </c>
    </row>
    <row r="20" spans="1:9" ht="0.75" customHeight="1" hidden="1">
      <c r="A20" s="59" t="s">
        <v>158</v>
      </c>
      <c r="B20" s="65" t="s">
        <v>160</v>
      </c>
      <c r="C20" s="61">
        <v>212</v>
      </c>
      <c r="D20" s="67"/>
      <c r="E20" s="63"/>
      <c r="F20" s="66"/>
      <c r="G20" s="66"/>
      <c r="H20" s="66"/>
      <c r="I20" s="64">
        <f t="shared" si="1"/>
        <v>0</v>
      </c>
    </row>
    <row r="21" spans="1:9" ht="0.75" customHeight="1" hidden="1">
      <c r="A21" s="59"/>
      <c r="B21" s="65"/>
      <c r="C21" s="61">
        <v>212</v>
      </c>
      <c r="D21" s="67"/>
      <c r="E21" s="63"/>
      <c r="F21" s="66"/>
      <c r="G21" s="66"/>
      <c r="H21" s="66"/>
      <c r="I21" s="64">
        <f t="shared" si="1"/>
        <v>0</v>
      </c>
    </row>
    <row r="22" spans="1:9" ht="15" customHeight="1" hidden="1">
      <c r="A22" s="59"/>
      <c r="B22" s="65"/>
      <c r="C22" s="61">
        <v>212</v>
      </c>
      <c r="D22" s="67"/>
      <c r="E22" s="63"/>
      <c r="F22" s="66"/>
      <c r="G22" s="66"/>
      <c r="H22" s="66"/>
      <c r="I22" s="64">
        <f t="shared" si="1"/>
        <v>0</v>
      </c>
    </row>
    <row r="23" spans="1:9" ht="15" customHeight="1" hidden="1">
      <c r="A23" s="59"/>
      <c r="B23" s="65"/>
      <c r="C23" s="61">
        <v>212</v>
      </c>
      <c r="D23" s="67"/>
      <c r="E23" s="63"/>
      <c r="F23" s="66"/>
      <c r="G23" s="66"/>
      <c r="H23" s="66"/>
      <c r="I23" s="64">
        <f t="shared" si="1"/>
        <v>0</v>
      </c>
    </row>
    <row r="24" spans="1:9" ht="15" customHeight="1" hidden="1">
      <c r="A24" s="59"/>
      <c r="B24" s="69"/>
      <c r="C24" s="61">
        <v>212</v>
      </c>
      <c r="D24" s="67"/>
      <c r="E24" s="63"/>
      <c r="F24" s="66"/>
      <c r="G24" s="66"/>
      <c r="H24" s="66"/>
      <c r="I24" s="64">
        <f t="shared" si="1"/>
        <v>0</v>
      </c>
    </row>
    <row r="25" spans="1:9" ht="15" customHeight="1" hidden="1">
      <c r="A25" s="59"/>
      <c r="B25" s="69"/>
      <c r="C25" s="61">
        <v>212</v>
      </c>
      <c r="D25" s="67"/>
      <c r="E25" s="63"/>
      <c r="F25" s="66"/>
      <c r="G25" s="66"/>
      <c r="H25" s="66"/>
      <c r="I25" s="64">
        <f t="shared" si="1"/>
        <v>0</v>
      </c>
    </row>
    <row r="26" spans="1:9" ht="27" customHeight="1">
      <c r="A26" s="59" t="s">
        <v>400</v>
      </c>
      <c r="B26" s="65" t="s">
        <v>161</v>
      </c>
      <c r="C26" s="61">
        <v>212</v>
      </c>
      <c r="D26" s="67"/>
      <c r="E26" s="63"/>
      <c r="F26" s="66"/>
      <c r="G26" s="66"/>
      <c r="H26" s="66"/>
      <c r="I26" s="64">
        <f t="shared" si="1"/>
        <v>0</v>
      </c>
    </row>
    <row r="27" spans="1:9" ht="27" customHeight="1">
      <c r="A27" s="71" t="s">
        <v>162</v>
      </c>
      <c r="B27" s="60" t="s">
        <v>163</v>
      </c>
      <c r="C27" s="61">
        <v>213</v>
      </c>
      <c r="D27" s="62"/>
      <c r="E27" s="72"/>
      <c r="F27" s="91">
        <f>форма!J137</f>
        <v>1143140</v>
      </c>
      <c r="G27" s="72">
        <v>0</v>
      </c>
      <c r="H27" s="72"/>
      <c r="I27" s="64">
        <f t="shared" si="1"/>
        <v>1143140</v>
      </c>
    </row>
    <row r="28" spans="1:9" ht="33" customHeight="1">
      <c r="A28" s="73" t="s">
        <v>164</v>
      </c>
      <c r="B28" s="74" t="s">
        <v>165</v>
      </c>
      <c r="C28" s="75"/>
      <c r="D28" s="76"/>
      <c r="E28" s="251">
        <f>SUM(E29)</f>
        <v>0</v>
      </c>
      <c r="F28" s="58">
        <f>SUM(F29)</f>
        <v>0</v>
      </c>
      <c r="G28" s="58">
        <f>SUM(G29)</f>
        <v>0</v>
      </c>
      <c r="H28" s="58">
        <f>SUM(H29)</f>
        <v>0</v>
      </c>
      <c r="I28" s="58">
        <f>SUM(I29)</f>
        <v>0</v>
      </c>
    </row>
    <row r="29" spans="1:9" ht="22.5" customHeight="1">
      <c r="A29" s="78" t="s">
        <v>166</v>
      </c>
      <c r="B29" s="79" t="s">
        <v>167</v>
      </c>
      <c r="C29" s="80"/>
      <c r="D29" s="81"/>
      <c r="E29" s="72"/>
      <c r="F29" s="82"/>
      <c r="G29" s="72"/>
      <c r="H29" s="72"/>
      <c r="I29" s="64">
        <f>E29+F29+G29+H29</f>
        <v>0</v>
      </c>
    </row>
    <row r="30" spans="1:9" ht="12.75" customHeight="1" hidden="1">
      <c r="A30" s="83"/>
      <c r="B30" s="84" t="s">
        <v>168</v>
      </c>
      <c r="C30" s="85"/>
      <c r="D30" s="86"/>
      <c r="E30" s="87"/>
      <c r="F30" s="88"/>
      <c r="G30" s="88"/>
      <c r="H30" s="88"/>
      <c r="I30" s="89"/>
    </row>
    <row r="31" spans="1:9" ht="12.75" hidden="1">
      <c r="A31" s="83"/>
      <c r="B31" s="84" t="s">
        <v>169</v>
      </c>
      <c r="C31" s="85"/>
      <c r="D31" s="86"/>
      <c r="E31" s="87"/>
      <c r="F31" s="88"/>
      <c r="G31" s="88"/>
      <c r="H31" s="88"/>
      <c r="I31" s="89"/>
    </row>
    <row r="32" spans="1:9" ht="12.75" hidden="1">
      <c r="A32" s="83"/>
      <c r="B32" s="84" t="s">
        <v>170</v>
      </c>
      <c r="C32" s="85"/>
      <c r="D32" s="86"/>
      <c r="E32" s="87"/>
      <c r="F32" s="88"/>
      <c r="G32" s="88"/>
      <c r="H32" s="88"/>
      <c r="I32" s="64"/>
    </row>
    <row r="33" spans="1:9" ht="12.75" hidden="1">
      <c r="A33" s="83"/>
      <c r="B33" s="84" t="s">
        <v>171</v>
      </c>
      <c r="C33" s="85"/>
      <c r="D33" s="90"/>
      <c r="E33" s="91"/>
      <c r="F33" s="87"/>
      <c r="G33" s="87"/>
      <c r="H33" s="87"/>
      <c r="I33" s="89"/>
    </row>
    <row r="34" spans="1:9" ht="12.75" hidden="1">
      <c r="A34" s="83"/>
      <c r="B34" s="84" t="s">
        <v>172</v>
      </c>
      <c r="C34" s="85"/>
      <c r="D34" s="90"/>
      <c r="E34" s="91"/>
      <c r="F34" s="87"/>
      <c r="G34" s="87"/>
      <c r="H34" s="87"/>
      <c r="I34" s="89"/>
    </row>
    <row r="35" spans="1:9" ht="12.75" hidden="1">
      <c r="A35" s="83"/>
      <c r="B35" s="84" t="s">
        <v>173</v>
      </c>
      <c r="C35" s="85"/>
      <c r="D35" s="90"/>
      <c r="E35" s="91"/>
      <c r="F35" s="87"/>
      <c r="G35" s="87"/>
      <c r="H35" s="87"/>
      <c r="I35" s="89"/>
    </row>
    <row r="36" spans="1:9" ht="12.75" hidden="1">
      <c r="A36" s="83"/>
      <c r="B36" s="84" t="s">
        <v>174</v>
      </c>
      <c r="C36" s="85"/>
      <c r="D36" s="90"/>
      <c r="E36" s="91"/>
      <c r="F36" s="87"/>
      <c r="G36" s="87"/>
      <c r="H36" s="87"/>
      <c r="I36" s="89"/>
    </row>
    <row r="37" spans="1:9" ht="25.5" hidden="1">
      <c r="A37" s="83"/>
      <c r="B37" s="84" t="s">
        <v>175</v>
      </c>
      <c r="C37" s="85"/>
      <c r="D37" s="90"/>
      <c r="E37" s="91"/>
      <c r="F37" s="87"/>
      <c r="G37" s="87"/>
      <c r="H37" s="87"/>
      <c r="I37" s="89"/>
    </row>
    <row r="38" spans="1:9" ht="12.75" hidden="1">
      <c r="A38" s="83"/>
      <c r="B38" s="84" t="s">
        <v>176</v>
      </c>
      <c r="C38" s="86"/>
      <c r="D38" s="86"/>
      <c r="E38" s="87"/>
      <c r="F38" s="87"/>
      <c r="G38" s="87"/>
      <c r="H38" s="87"/>
      <c r="I38" s="89"/>
    </row>
    <row r="39" spans="1:9" ht="12.75" hidden="1">
      <c r="A39" s="83"/>
      <c r="B39" s="84" t="s">
        <v>177</v>
      </c>
      <c r="C39" s="86"/>
      <c r="D39" s="86"/>
      <c r="E39" s="87"/>
      <c r="F39" s="87"/>
      <c r="G39" s="87"/>
      <c r="H39" s="87"/>
      <c r="I39" s="89"/>
    </row>
    <row r="40" spans="1:9" s="168" customFormat="1" ht="21" customHeight="1" hidden="1">
      <c r="A40" s="92"/>
      <c r="B40" s="93" t="s">
        <v>108</v>
      </c>
      <c r="C40" s="94">
        <v>222</v>
      </c>
      <c r="D40" s="94"/>
      <c r="E40" s="95"/>
      <c r="F40" s="95"/>
      <c r="G40" s="95"/>
      <c r="H40" s="95"/>
      <c r="I40" s="95"/>
    </row>
    <row r="41" spans="1:9" s="168" customFormat="1" ht="12.75" customHeight="1" hidden="1">
      <c r="A41" s="96"/>
      <c r="B41" s="97" t="s">
        <v>178</v>
      </c>
      <c r="C41" s="98"/>
      <c r="D41" s="98"/>
      <c r="E41" s="64"/>
      <c r="F41" s="64"/>
      <c r="G41" s="64"/>
      <c r="H41" s="64"/>
      <c r="I41" s="64"/>
    </row>
    <row r="42" spans="1:9" s="168" customFormat="1" ht="27" customHeight="1" hidden="1">
      <c r="A42" s="96"/>
      <c r="B42" s="79" t="s">
        <v>179</v>
      </c>
      <c r="C42" s="98"/>
      <c r="D42" s="98"/>
      <c r="E42" s="64"/>
      <c r="F42" s="64"/>
      <c r="G42" s="64"/>
      <c r="H42" s="64"/>
      <c r="I42" s="64"/>
    </row>
    <row r="43" spans="1:9" ht="18.75" customHeight="1">
      <c r="A43" s="92" t="s">
        <v>180</v>
      </c>
      <c r="B43" s="99" t="s">
        <v>109</v>
      </c>
      <c r="C43" s="100">
        <v>223</v>
      </c>
      <c r="D43" s="101"/>
      <c r="E43" s="102">
        <f>SUM(E44:E50)</f>
        <v>133371.19999999998</v>
      </c>
      <c r="F43" s="102"/>
      <c r="G43" s="95">
        <f>SUM(G44:G50)</f>
        <v>0</v>
      </c>
      <c r="H43" s="102"/>
      <c r="I43" s="95">
        <f>SUM(I44:I50)</f>
        <v>133371.19999999998</v>
      </c>
    </row>
    <row r="44" spans="1:9" ht="18.75" customHeight="1">
      <c r="A44" s="103" t="s">
        <v>181</v>
      </c>
      <c r="B44" s="79" t="s">
        <v>182</v>
      </c>
      <c r="C44" s="80"/>
      <c r="D44" s="104"/>
      <c r="E44" s="66"/>
      <c r="F44" s="66"/>
      <c r="G44" s="66"/>
      <c r="H44" s="66"/>
      <c r="I44" s="64">
        <f aca="true" t="shared" si="2" ref="I44:I50">E44+F44+G44+H44</f>
        <v>0</v>
      </c>
    </row>
    <row r="45" spans="1:9" ht="16.5" customHeight="1">
      <c r="A45" s="103" t="s">
        <v>183</v>
      </c>
      <c r="B45" s="79" t="s">
        <v>184</v>
      </c>
      <c r="C45" s="80"/>
      <c r="D45" s="104"/>
      <c r="E45" s="66"/>
      <c r="F45" s="66"/>
      <c r="G45" s="66"/>
      <c r="H45" s="66"/>
      <c r="I45" s="64">
        <f t="shared" si="2"/>
        <v>0</v>
      </c>
    </row>
    <row r="46" spans="1:9" ht="20.25" customHeight="1">
      <c r="A46" s="103" t="s">
        <v>185</v>
      </c>
      <c r="B46" s="79" t="s">
        <v>186</v>
      </c>
      <c r="C46" s="80"/>
      <c r="D46" s="104"/>
      <c r="E46" s="87">
        <v>89678.4</v>
      </c>
      <c r="F46" s="66"/>
      <c r="G46" s="66"/>
      <c r="H46" s="66"/>
      <c r="I46" s="64">
        <f t="shared" si="2"/>
        <v>89678.4</v>
      </c>
    </row>
    <row r="47" spans="1:9" ht="27.75" customHeight="1">
      <c r="A47" s="103" t="s">
        <v>187</v>
      </c>
      <c r="B47" s="79" t="s">
        <v>188</v>
      </c>
      <c r="C47" s="80"/>
      <c r="D47" s="104"/>
      <c r="E47" s="87">
        <v>42000</v>
      </c>
      <c r="F47" s="66"/>
      <c r="G47" s="66"/>
      <c r="H47" s="66"/>
      <c r="I47" s="64">
        <f t="shared" si="2"/>
        <v>42000</v>
      </c>
    </row>
    <row r="48" spans="1:9" ht="30" customHeight="1">
      <c r="A48" s="103" t="s">
        <v>189</v>
      </c>
      <c r="B48" s="79" t="s">
        <v>190</v>
      </c>
      <c r="C48" s="80"/>
      <c r="D48" s="104"/>
      <c r="E48" s="87"/>
      <c r="F48" s="66"/>
      <c r="G48" s="66"/>
      <c r="H48" s="66"/>
      <c r="I48" s="64">
        <f t="shared" si="2"/>
        <v>0</v>
      </c>
    </row>
    <row r="49" spans="1:9" ht="27" customHeight="1">
      <c r="A49" s="103" t="s">
        <v>191</v>
      </c>
      <c r="B49" s="79" t="s">
        <v>192</v>
      </c>
      <c r="C49" s="80"/>
      <c r="D49" s="104"/>
      <c r="E49" s="87">
        <v>1692.8</v>
      </c>
      <c r="F49" s="66"/>
      <c r="G49" s="66"/>
      <c r="H49" s="66"/>
      <c r="I49" s="64">
        <f t="shared" si="2"/>
        <v>1692.8</v>
      </c>
    </row>
    <row r="50" spans="1:9" ht="27" customHeight="1">
      <c r="A50" s="103" t="s">
        <v>193</v>
      </c>
      <c r="B50" s="79" t="s">
        <v>194</v>
      </c>
      <c r="C50" s="80"/>
      <c r="D50" s="104"/>
      <c r="E50" s="66"/>
      <c r="F50" s="66"/>
      <c r="G50" s="66"/>
      <c r="H50" s="66"/>
      <c r="I50" s="64">
        <f t="shared" si="2"/>
        <v>0</v>
      </c>
    </row>
    <row r="51" spans="1:9" s="168" customFormat="1" ht="25.5" customHeight="1">
      <c r="A51" s="92" t="s">
        <v>195</v>
      </c>
      <c r="B51" s="105" t="s">
        <v>196</v>
      </c>
      <c r="C51" s="94">
        <v>224</v>
      </c>
      <c r="D51" s="94"/>
      <c r="E51" s="95">
        <f>SUM(E53:E71)</f>
        <v>50077.9</v>
      </c>
      <c r="F51" s="95">
        <f>SUM(F53:F71)</f>
        <v>39107</v>
      </c>
      <c r="G51" s="95">
        <f>SUM(G53:G71)</f>
        <v>0</v>
      </c>
      <c r="H51" s="95">
        <f>SUM(H53:H71)</f>
        <v>0</v>
      </c>
      <c r="I51" s="95">
        <f>SUM(I53:I71)</f>
        <v>89184.9</v>
      </c>
    </row>
    <row r="52" spans="1:9" ht="25.5" hidden="1">
      <c r="A52" s="92">
        <v>5</v>
      </c>
      <c r="B52" s="93" t="s">
        <v>111</v>
      </c>
      <c r="C52" s="106">
        <v>225</v>
      </c>
      <c r="D52" s="94"/>
      <c r="E52" s="95"/>
      <c r="F52" s="95"/>
      <c r="G52" s="95"/>
      <c r="H52" s="95"/>
      <c r="I52" s="107"/>
    </row>
    <row r="53" spans="1:9" ht="18" customHeight="1">
      <c r="A53" s="108" t="s">
        <v>197</v>
      </c>
      <c r="B53" s="109" t="s">
        <v>107</v>
      </c>
      <c r="C53" s="110"/>
      <c r="D53" s="111"/>
      <c r="E53" s="91"/>
      <c r="F53" s="91">
        <v>10985</v>
      </c>
      <c r="G53" s="91"/>
      <c r="H53" s="91"/>
      <c r="I53" s="89">
        <f>SUM(E53:H53)</f>
        <v>10985</v>
      </c>
    </row>
    <row r="54" spans="1:9" s="168" customFormat="1" ht="1.5" customHeight="1" hidden="1">
      <c r="A54" s="108" t="s">
        <v>198</v>
      </c>
      <c r="B54" s="113" t="s">
        <v>112</v>
      </c>
      <c r="C54" s="114">
        <v>226</v>
      </c>
      <c r="D54" s="115"/>
      <c r="E54" s="58"/>
      <c r="F54" s="58"/>
      <c r="G54" s="58"/>
      <c r="H54" s="58"/>
      <c r="I54" s="89">
        <f aca="true" t="shared" si="3" ref="I54:I71">SUM(E54:H54)</f>
        <v>0</v>
      </c>
    </row>
    <row r="55" spans="1:9" ht="12.75" hidden="1">
      <c r="A55" s="108" t="s">
        <v>199</v>
      </c>
      <c r="B55" s="117" t="s">
        <v>200</v>
      </c>
      <c r="C55" s="111"/>
      <c r="D55" s="111"/>
      <c r="E55" s="91"/>
      <c r="F55" s="91"/>
      <c r="G55" s="91"/>
      <c r="H55" s="91"/>
      <c r="I55" s="89">
        <f t="shared" si="3"/>
        <v>0</v>
      </c>
    </row>
    <row r="56" spans="1:9" ht="25.5" customHeight="1">
      <c r="A56" s="108" t="s">
        <v>198</v>
      </c>
      <c r="B56" s="117" t="s">
        <v>201</v>
      </c>
      <c r="C56" s="111"/>
      <c r="D56" s="111"/>
      <c r="E56" s="91"/>
      <c r="F56" s="91"/>
      <c r="G56" s="91"/>
      <c r="H56" s="91"/>
      <c r="I56" s="89">
        <f t="shared" si="3"/>
        <v>0</v>
      </c>
    </row>
    <row r="57" spans="1:9" ht="15.75" customHeight="1">
      <c r="A57" s="108" t="s">
        <v>199</v>
      </c>
      <c r="B57" s="117" t="s">
        <v>202</v>
      </c>
      <c r="C57" s="111"/>
      <c r="D57" s="111"/>
      <c r="E57" s="91">
        <v>6767</v>
      </c>
      <c r="F57" s="91"/>
      <c r="G57" s="91"/>
      <c r="H57" s="91"/>
      <c r="I57" s="89">
        <f t="shared" si="3"/>
        <v>6767</v>
      </c>
    </row>
    <row r="58" spans="1:9" ht="38.25" hidden="1">
      <c r="A58" s="108" t="s">
        <v>203</v>
      </c>
      <c r="B58" s="117" t="s">
        <v>204</v>
      </c>
      <c r="C58" s="111"/>
      <c r="D58" s="111"/>
      <c r="E58" s="91"/>
      <c r="F58" s="91"/>
      <c r="G58" s="91"/>
      <c r="H58" s="91"/>
      <c r="I58" s="89">
        <f t="shared" si="3"/>
        <v>0</v>
      </c>
    </row>
    <row r="59" spans="1:9" ht="15.75" customHeight="1">
      <c r="A59" s="108" t="s">
        <v>205</v>
      </c>
      <c r="B59" s="117" t="s">
        <v>206</v>
      </c>
      <c r="C59" s="68"/>
      <c r="D59" s="68"/>
      <c r="E59" s="66"/>
      <c r="F59" s="66"/>
      <c r="G59" s="66"/>
      <c r="H59" s="66"/>
      <c r="I59" s="89">
        <f t="shared" si="3"/>
        <v>0</v>
      </c>
    </row>
    <row r="60" spans="1:9" ht="27.75" customHeight="1">
      <c r="A60" s="108" t="s">
        <v>207</v>
      </c>
      <c r="B60" s="117" t="s">
        <v>208</v>
      </c>
      <c r="C60" s="111"/>
      <c r="D60" s="111"/>
      <c r="E60" s="87"/>
      <c r="F60" s="87"/>
      <c r="G60" s="87"/>
      <c r="H60" s="87"/>
      <c r="I60" s="89">
        <f t="shared" si="3"/>
        <v>0</v>
      </c>
    </row>
    <row r="61" spans="1:9" ht="12.75" hidden="1">
      <c r="A61" s="108" t="s">
        <v>209</v>
      </c>
      <c r="B61" s="117"/>
      <c r="C61" s="111"/>
      <c r="D61" s="111"/>
      <c r="E61" s="91"/>
      <c r="F61" s="91"/>
      <c r="G61" s="91"/>
      <c r="H61" s="91"/>
      <c r="I61" s="89">
        <f t="shared" si="3"/>
        <v>0</v>
      </c>
    </row>
    <row r="62" spans="1:9" ht="12.75" hidden="1">
      <c r="A62" s="108" t="s">
        <v>210</v>
      </c>
      <c r="B62" s="117"/>
      <c r="C62" s="111"/>
      <c r="D62" s="111"/>
      <c r="E62" s="91"/>
      <c r="F62" s="91"/>
      <c r="G62" s="91"/>
      <c r="H62" s="91"/>
      <c r="I62" s="89">
        <f t="shared" si="3"/>
        <v>0</v>
      </c>
    </row>
    <row r="63" spans="1:9" ht="0.75" customHeight="1" hidden="1">
      <c r="A63" s="108" t="s">
        <v>211</v>
      </c>
      <c r="B63" s="117"/>
      <c r="C63" s="111"/>
      <c r="D63" s="111"/>
      <c r="E63" s="91"/>
      <c r="F63" s="91"/>
      <c r="G63" s="91"/>
      <c r="H63" s="91"/>
      <c r="I63" s="89">
        <f t="shared" si="3"/>
        <v>0</v>
      </c>
    </row>
    <row r="64" spans="1:9" ht="12.75" hidden="1">
      <c r="A64" s="108" t="s">
        <v>212</v>
      </c>
      <c r="B64" s="117"/>
      <c r="C64" s="111"/>
      <c r="D64" s="111"/>
      <c r="E64" s="91"/>
      <c r="F64" s="91"/>
      <c r="G64" s="91"/>
      <c r="H64" s="91"/>
      <c r="I64" s="89">
        <f t="shared" si="3"/>
        <v>0</v>
      </c>
    </row>
    <row r="65" spans="1:9" ht="18" customHeight="1">
      <c r="A65" s="108" t="s">
        <v>203</v>
      </c>
      <c r="B65" s="117" t="s">
        <v>213</v>
      </c>
      <c r="C65" s="111"/>
      <c r="D65" s="111"/>
      <c r="E65" s="91">
        <v>13180</v>
      </c>
      <c r="F65" s="91"/>
      <c r="G65" s="91"/>
      <c r="H65" s="91"/>
      <c r="I65" s="89">
        <f t="shared" si="3"/>
        <v>13180</v>
      </c>
    </row>
    <row r="66" spans="1:9" ht="16.5" customHeight="1">
      <c r="A66" s="108" t="s">
        <v>214</v>
      </c>
      <c r="B66" s="117" t="s">
        <v>215</v>
      </c>
      <c r="C66" s="111"/>
      <c r="D66" s="111"/>
      <c r="E66" s="91"/>
      <c r="F66" s="91"/>
      <c r="G66" s="91"/>
      <c r="H66" s="91"/>
      <c r="I66" s="89">
        <f t="shared" si="3"/>
        <v>0</v>
      </c>
    </row>
    <row r="67" spans="1:9" ht="16.5" customHeight="1">
      <c r="A67" s="108" t="s">
        <v>216</v>
      </c>
      <c r="B67" s="117" t="s">
        <v>217</v>
      </c>
      <c r="C67" s="111"/>
      <c r="D67" s="111"/>
      <c r="E67" s="91"/>
      <c r="F67" s="462">
        <v>8267</v>
      </c>
      <c r="G67" s="91"/>
      <c r="H67" s="91"/>
      <c r="I67" s="89">
        <f t="shared" si="3"/>
        <v>8267</v>
      </c>
    </row>
    <row r="68" spans="1:9" ht="18.75" customHeight="1">
      <c r="A68" s="108" t="s">
        <v>209</v>
      </c>
      <c r="B68" s="117" t="s">
        <v>218</v>
      </c>
      <c r="C68" s="111"/>
      <c r="D68" s="111"/>
      <c r="E68" s="91">
        <v>5017.9</v>
      </c>
      <c r="F68" s="91"/>
      <c r="G68" s="91"/>
      <c r="H68" s="91"/>
      <c r="I68" s="89">
        <f t="shared" si="3"/>
        <v>5017.9</v>
      </c>
    </row>
    <row r="69" spans="1:9" ht="27" customHeight="1">
      <c r="A69" s="108" t="s">
        <v>210</v>
      </c>
      <c r="B69" s="117" t="s">
        <v>219</v>
      </c>
      <c r="C69" s="111"/>
      <c r="D69" s="111"/>
      <c r="E69" s="91"/>
      <c r="F69" s="91"/>
      <c r="G69" s="91"/>
      <c r="H69" s="91"/>
      <c r="I69" s="89">
        <f t="shared" si="3"/>
        <v>0</v>
      </c>
    </row>
    <row r="70" spans="1:9" ht="18.75" customHeight="1">
      <c r="A70" s="108" t="s">
        <v>211</v>
      </c>
      <c r="B70" s="117" t="s">
        <v>220</v>
      </c>
      <c r="C70" s="111"/>
      <c r="D70" s="111"/>
      <c r="E70" s="91"/>
      <c r="F70" s="91">
        <v>19855</v>
      </c>
      <c r="G70" s="91"/>
      <c r="H70" s="91"/>
      <c r="I70" s="89">
        <f t="shared" si="3"/>
        <v>19855</v>
      </c>
    </row>
    <row r="71" spans="1:9" ht="18" customHeight="1">
      <c r="A71" s="108" t="s">
        <v>212</v>
      </c>
      <c r="B71" s="117" t="s">
        <v>221</v>
      </c>
      <c r="C71" s="111"/>
      <c r="D71" s="111"/>
      <c r="E71" s="91">
        <v>25113</v>
      </c>
      <c r="F71" s="91"/>
      <c r="G71" s="91"/>
      <c r="H71" s="91"/>
      <c r="I71" s="89">
        <f t="shared" si="3"/>
        <v>25113</v>
      </c>
    </row>
    <row r="72" spans="1:9" s="168" customFormat="1" ht="1.5" customHeight="1" hidden="1">
      <c r="A72" s="119">
        <v>7</v>
      </c>
      <c r="B72" s="120" t="s">
        <v>116</v>
      </c>
      <c r="C72" s="115">
        <v>262</v>
      </c>
      <c r="D72" s="115"/>
      <c r="E72" s="58"/>
      <c r="F72" s="58"/>
      <c r="G72" s="58"/>
      <c r="H72" s="58"/>
      <c r="I72" s="116"/>
    </row>
    <row r="73" spans="1:9" s="168" customFormat="1" ht="1.5" customHeight="1" hidden="1">
      <c r="A73" s="119"/>
      <c r="B73" s="120"/>
      <c r="C73" s="115"/>
      <c r="D73" s="115"/>
      <c r="E73" s="58"/>
      <c r="F73" s="58"/>
      <c r="G73" s="58"/>
      <c r="H73" s="58"/>
      <c r="I73" s="116"/>
    </row>
    <row r="74" spans="1:9" ht="26.25" hidden="1">
      <c r="A74" s="121">
        <v>8</v>
      </c>
      <c r="B74" s="113" t="s">
        <v>222</v>
      </c>
      <c r="C74" s="122">
        <v>290</v>
      </c>
      <c r="D74" s="76"/>
      <c r="E74" s="77"/>
      <c r="F74" s="77"/>
      <c r="G74" s="77"/>
      <c r="H74" s="77"/>
      <c r="I74" s="116"/>
    </row>
    <row r="75" spans="1:9" ht="14.25" customHeight="1" hidden="1">
      <c r="A75" s="123"/>
      <c r="B75" s="79" t="s">
        <v>223</v>
      </c>
      <c r="C75" s="124"/>
      <c r="D75" s="53"/>
      <c r="E75" s="72"/>
      <c r="F75" s="72"/>
      <c r="G75" s="72"/>
      <c r="H75" s="72"/>
      <c r="I75" s="89"/>
    </row>
    <row r="76" spans="1:9" ht="15" hidden="1">
      <c r="A76" s="123"/>
      <c r="B76" s="79" t="s">
        <v>224</v>
      </c>
      <c r="C76" s="80"/>
      <c r="D76" s="53"/>
      <c r="E76" s="72"/>
      <c r="F76" s="72"/>
      <c r="G76" s="72"/>
      <c r="H76" s="72"/>
      <c r="I76" s="89"/>
    </row>
    <row r="77" spans="1:9" ht="26.25" hidden="1">
      <c r="A77" s="123"/>
      <c r="B77" s="79" t="s">
        <v>225</v>
      </c>
      <c r="C77" s="80"/>
      <c r="D77" s="53"/>
      <c r="E77" s="72"/>
      <c r="F77" s="72"/>
      <c r="G77" s="72"/>
      <c r="H77" s="72"/>
      <c r="I77" s="89"/>
    </row>
    <row r="78" spans="1:9" ht="15" hidden="1">
      <c r="A78" s="125"/>
      <c r="B78" s="79" t="s">
        <v>226</v>
      </c>
      <c r="C78" s="80"/>
      <c r="D78" s="53"/>
      <c r="E78" s="72"/>
      <c r="F78" s="72"/>
      <c r="G78" s="72"/>
      <c r="H78" s="72"/>
      <c r="I78" s="89"/>
    </row>
    <row r="79" spans="1:9" ht="15" hidden="1">
      <c r="A79" s="125"/>
      <c r="B79" s="79" t="s">
        <v>227</v>
      </c>
      <c r="C79" s="80"/>
      <c r="D79" s="53"/>
      <c r="E79" s="72"/>
      <c r="F79" s="72"/>
      <c r="G79" s="72"/>
      <c r="H79" s="72"/>
      <c r="I79" s="64"/>
    </row>
    <row r="80" spans="1:9" ht="15" hidden="1">
      <c r="A80" s="125"/>
      <c r="B80" s="79" t="s">
        <v>228</v>
      </c>
      <c r="C80" s="80"/>
      <c r="D80" s="53"/>
      <c r="E80" s="72"/>
      <c r="F80" s="72"/>
      <c r="G80" s="72"/>
      <c r="H80" s="72"/>
      <c r="I80" s="89"/>
    </row>
    <row r="81" spans="1:9" ht="15" hidden="1">
      <c r="A81" s="125"/>
      <c r="B81" s="79" t="s">
        <v>229</v>
      </c>
      <c r="C81" s="80"/>
      <c r="D81" s="53"/>
      <c r="E81" s="72"/>
      <c r="F81" s="72"/>
      <c r="G81" s="72"/>
      <c r="H81" s="72"/>
      <c r="I81" s="89"/>
    </row>
    <row r="82" spans="1:9" ht="31.5" customHeight="1" hidden="1">
      <c r="A82" s="125"/>
      <c r="B82" s="117" t="s">
        <v>230</v>
      </c>
      <c r="C82" s="80"/>
      <c r="D82" s="53"/>
      <c r="E82" s="72"/>
      <c r="F82" s="72"/>
      <c r="G82" s="72"/>
      <c r="H82" s="72"/>
      <c r="I82" s="89"/>
    </row>
    <row r="83" spans="1:9" ht="0.75" customHeight="1" hidden="1">
      <c r="A83" s="125"/>
      <c r="B83" s="79" t="s">
        <v>231</v>
      </c>
      <c r="C83" s="80"/>
      <c r="D83" s="53"/>
      <c r="E83" s="72"/>
      <c r="F83" s="72"/>
      <c r="G83" s="72"/>
      <c r="H83" s="72"/>
      <c r="I83" s="89"/>
    </row>
    <row r="84" spans="1:9" ht="15" hidden="1">
      <c r="A84" s="125"/>
      <c r="B84" s="79" t="s">
        <v>232</v>
      </c>
      <c r="C84" s="80"/>
      <c r="D84" s="53"/>
      <c r="E84" s="72"/>
      <c r="F84" s="72"/>
      <c r="G84" s="72"/>
      <c r="H84" s="72"/>
      <c r="I84" s="89"/>
    </row>
    <row r="85" spans="1:9" ht="15" hidden="1">
      <c r="A85" s="126">
        <v>9</v>
      </c>
      <c r="B85" s="127" t="s">
        <v>233</v>
      </c>
      <c r="C85" s="75">
        <v>290</v>
      </c>
      <c r="D85" s="76"/>
      <c r="E85" s="77"/>
      <c r="F85" s="77"/>
      <c r="G85" s="77"/>
      <c r="H85" s="77"/>
      <c r="I85" s="116"/>
    </row>
    <row r="86" spans="1:9" ht="15" hidden="1">
      <c r="A86" s="128"/>
      <c r="B86" s="109" t="s">
        <v>234</v>
      </c>
      <c r="C86" s="129" t="s">
        <v>235</v>
      </c>
      <c r="D86" s="130"/>
      <c r="E86" s="91"/>
      <c r="F86" s="91"/>
      <c r="G86" s="91"/>
      <c r="H86" s="91"/>
      <c r="I86" s="131"/>
    </row>
    <row r="87" spans="1:9" ht="15" hidden="1">
      <c r="A87" s="128"/>
      <c r="B87" s="109" t="s">
        <v>236</v>
      </c>
      <c r="C87" s="129" t="s">
        <v>235</v>
      </c>
      <c r="D87" s="130"/>
      <c r="E87" s="91"/>
      <c r="F87" s="91"/>
      <c r="G87" s="91"/>
      <c r="H87" s="91"/>
      <c r="I87" s="131"/>
    </row>
    <row r="88" spans="1:9" ht="26.25" hidden="1">
      <c r="A88" s="128"/>
      <c r="B88" s="109" t="s">
        <v>237</v>
      </c>
      <c r="C88" s="129" t="s">
        <v>235</v>
      </c>
      <c r="D88" s="130"/>
      <c r="E88" s="91"/>
      <c r="F88" s="91"/>
      <c r="G88" s="91"/>
      <c r="H88" s="91"/>
      <c r="I88" s="131"/>
    </row>
    <row r="89" spans="1:9" ht="26.25" hidden="1">
      <c r="A89" s="128"/>
      <c r="B89" s="109" t="s">
        <v>238</v>
      </c>
      <c r="C89" s="129" t="s">
        <v>235</v>
      </c>
      <c r="D89" s="130"/>
      <c r="E89" s="91"/>
      <c r="F89" s="91"/>
      <c r="G89" s="91"/>
      <c r="H89" s="91"/>
      <c r="I89" s="131"/>
    </row>
    <row r="90" spans="1:9" s="168" customFormat="1" ht="26.25" hidden="1">
      <c r="A90" s="132" t="s">
        <v>239</v>
      </c>
      <c r="B90" s="120" t="s">
        <v>240</v>
      </c>
      <c r="C90" s="115">
        <v>300</v>
      </c>
      <c r="D90" s="114"/>
      <c r="E90" s="58"/>
      <c r="F90" s="58"/>
      <c r="G90" s="58"/>
      <c r="H90" s="58"/>
      <c r="I90" s="116"/>
    </row>
    <row r="91" spans="1:9" ht="23.25" customHeight="1" hidden="1">
      <c r="A91" s="133">
        <v>1</v>
      </c>
      <c r="B91" s="134" t="s">
        <v>241</v>
      </c>
      <c r="C91" s="100">
        <v>310</v>
      </c>
      <c r="D91" s="70"/>
      <c r="E91" s="102"/>
      <c r="F91" s="102"/>
      <c r="G91" s="102"/>
      <c r="H91" s="102"/>
      <c r="I91" s="107"/>
    </row>
    <row r="92" spans="1:9" ht="12.75" hidden="1">
      <c r="A92" s="135"/>
      <c r="B92" s="136" t="s">
        <v>242</v>
      </c>
      <c r="C92" s="80"/>
      <c r="D92" s="68" t="s">
        <v>243</v>
      </c>
      <c r="E92" s="72"/>
      <c r="F92" s="72"/>
      <c r="G92" s="72"/>
      <c r="H92" s="72"/>
      <c r="I92" s="137"/>
    </row>
    <row r="93" spans="1:9" ht="12.75" hidden="1">
      <c r="A93" s="135"/>
      <c r="B93" s="136" t="s">
        <v>244</v>
      </c>
      <c r="C93" s="80"/>
      <c r="D93" s="68" t="s">
        <v>243</v>
      </c>
      <c r="E93" s="72"/>
      <c r="F93" s="72"/>
      <c r="G93" s="72"/>
      <c r="H93" s="72"/>
      <c r="I93" s="137"/>
    </row>
    <row r="94" spans="1:9" ht="12.75" hidden="1">
      <c r="A94" s="135"/>
      <c r="B94" s="136" t="s">
        <v>245</v>
      </c>
      <c r="C94" s="80"/>
      <c r="D94" s="68" t="s">
        <v>243</v>
      </c>
      <c r="E94" s="72"/>
      <c r="F94" s="72"/>
      <c r="G94" s="72"/>
      <c r="H94" s="72"/>
      <c r="I94" s="137"/>
    </row>
    <row r="95" spans="1:9" ht="12.75" hidden="1">
      <c r="A95" s="135"/>
      <c r="B95" s="136" t="s">
        <v>246</v>
      </c>
      <c r="C95" s="80"/>
      <c r="D95" s="68" t="s">
        <v>243</v>
      </c>
      <c r="E95" s="72"/>
      <c r="F95" s="72"/>
      <c r="G95" s="72"/>
      <c r="H95" s="72"/>
      <c r="I95" s="137"/>
    </row>
    <row r="96" spans="1:9" ht="25.5" hidden="1">
      <c r="A96" s="135"/>
      <c r="B96" s="136" t="s">
        <v>247</v>
      </c>
      <c r="C96" s="80"/>
      <c r="D96" s="68" t="s">
        <v>243</v>
      </c>
      <c r="E96" s="72"/>
      <c r="F96" s="72"/>
      <c r="G96" s="72"/>
      <c r="H96" s="72"/>
      <c r="I96" s="137"/>
    </row>
    <row r="97" spans="1:9" ht="25.5" hidden="1">
      <c r="A97" s="135"/>
      <c r="B97" s="136" t="s">
        <v>248</v>
      </c>
      <c r="C97" s="80"/>
      <c r="D97" s="68" t="s">
        <v>243</v>
      </c>
      <c r="E97" s="72"/>
      <c r="F97" s="72"/>
      <c r="G97" s="72"/>
      <c r="H97" s="72"/>
      <c r="I97" s="137"/>
    </row>
    <row r="98" spans="1:9" ht="12.75" hidden="1">
      <c r="A98" s="135"/>
      <c r="B98" s="136" t="s">
        <v>249</v>
      </c>
      <c r="C98" s="80"/>
      <c r="D98" s="68" t="s">
        <v>243</v>
      </c>
      <c r="E98" s="72"/>
      <c r="F98" s="72"/>
      <c r="G98" s="72"/>
      <c r="H98" s="72"/>
      <c r="I98" s="137"/>
    </row>
    <row r="99" spans="1:9" ht="12.75" hidden="1">
      <c r="A99" s="135"/>
      <c r="B99" s="136" t="s">
        <v>250</v>
      </c>
      <c r="C99" s="80"/>
      <c r="D99" s="68" t="s">
        <v>243</v>
      </c>
      <c r="E99" s="72"/>
      <c r="F99" s="72"/>
      <c r="G99" s="72"/>
      <c r="H99" s="72"/>
      <c r="I99" s="137"/>
    </row>
    <row r="100" spans="1:9" ht="12.75" hidden="1">
      <c r="A100" s="138"/>
      <c r="B100" s="139" t="s">
        <v>251</v>
      </c>
      <c r="C100" s="86"/>
      <c r="D100" s="68" t="s">
        <v>243</v>
      </c>
      <c r="E100" s="87"/>
      <c r="F100" s="87"/>
      <c r="G100" s="87"/>
      <c r="H100" s="87"/>
      <c r="I100" s="140"/>
    </row>
    <row r="101" spans="1:9" ht="12.75" hidden="1">
      <c r="A101" s="141"/>
      <c r="B101" s="139" t="s">
        <v>252</v>
      </c>
      <c r="C101" s="86"/>
      <c r="D101" s="68" t="s">
        <v>243</v>
      </c>
      <c r="E101" s="87"/>
      <c r="F101" s="87"/>
      <c r="G101" s="87"/>
      <c r="H101" s="87"/>
      <c r="I101" s="140"/>
    </row>
    <row r="102" spans="1:9" ht="12.75" hidden="1">
      <c r="A102" s="141"/>
      <c r="B102" s="139" t="s">
        <v>253</v>
      </c>
      <c r="C102" s="86"/>
      <c r="D102" s="86" t="s">
        <v>254</v>
      </c>
      <c r="E102" s="87"/>
      <c r="F102" s="87"/>
      <c r="G102" s="87"/>
      <c r="H102" s="87"/>
      <c r="I102" s="140"/>
    </row>
    <row r="103" spans="1:9" ht="12.75" hidden="1">
      <c r="A103" s="141"/>
      <c r="B103" s="139" t="s">
        <v>255</v>
      </c>
      <c r="C103" s="86"/>
      <c r="D103" s="86" t="s">
        <v>256</v>
      </c>
      <c r="E103" s="87"/>
      <c r="F103" s="87"/>
      <c r="G103" s="87"/>
      <c r="H103" s="87"/>
      <c r="I103" s="140"/>
    </row>
    <row r="104" spans="1:9" ht="12.75" hidden="1">
      <c r="A104" s="141"/>
      <c r="B104" s="139" t="s">
        <v>257</v>
      </c>
      <c r="C104" s="86"/>
      <c r="D104" s="86" t="s">
        <v>256</v>
      </c>
      <c r="E104" s="87"/>
      <c r="F104" s="87"/>
      <c r="G104" s="87"/>
      <c r="H104" s="87"/>
      <c r="I104" s="140"/>
    </row>
    <row r="105" spans="1:9" ht="9.75" customHeight="1" hidden="1">
      <c r="A105" s="141"/>
      <c r="B105" s="139" t="s">
        <v>258</v>
      </c>
      <c r="C105" s="86"/>
      <c r="D105" s="86" t="s">
        <v>256</v>
      </c>
      <c r="E105" s="87"/>
      <c r="F105" s="87"/>
      <c r="G105" s="87"/>
      <c r="H105" s="87"/>
      <c r="I105" s="140"/>
    </row>
    <row r="106" spans="1:9" ht="12.75" hidden="1">
      <c r="A106" s="141"/>
      <c r="B106" s="139" t="s">
        <v>259</v>
      </c>
      <c r="C106" s="86"/>
      <c r="D106" s="86" t="s">
        <v>256</v>
      </c>
      <c r="E106" s="87"/>
      <c r="F106" s="87"/>
      <c r="G106" s="87"/>
      <c r="H106" s="87"/>
      <c r="I106" s="140"/>
    </row>
    <row r="107" spans="1:9" ht="12.75" hidden="1">
      <c r="A107" s="141"/>
      <c r="B107" s="139" t="s">
        <v>260</v>
      </c>
      <c r="C107" s="86"/>
      <c r="D107" s="86" t="s">
        <v>254</v>
      </c>
      <c r="E107" s="87"/>
      <c r="F107" s="87"/>
      <c r="G107" s="87"/>
      <c r="H107" s="87"/>
      <c r="I107" s="140"/>
    </row>
    <row r="108" spans="1:9" ht="12.75" hidden="1">
      <c r="A108" s="141"/>
      <c r="B108" s="139" t="s">
        <v>261</v>
      </c>
      <c r="C108" s="86"/>
      <c r="D108" s="86" t="s">
        <v>254</v>
      </c>
      <c r="E108" s="87"/>
      <c r="F108" s="87"/>
      <c r="G108" s="87"/>
      <c r="H108" s="87"/>
      <c r="I108" s="140"/>
    </row>
    <row r="109" spans="1:9" ht="12.75" hidden="1">
      <c r="A109" s="141"/>
      <c r="B109" s="139" t="s">
        <v>262</v>
      </c>
      <c r="C109" s="86"/>
      <c r="D109" s="86" t="s">
        <v>254</v>
      </c>
      <c r="E109" s="87"/>
      <c r="F109" s="87"/>
      <c r="G109" s="87"/>
      <c r="H109" s="87"/>
      <c r="I109" s="140"/>
    </row>
    <row r="110" spans="1:9" ht="12.75" hidden="1">
      <c r="A110" s="141"/>
      <c r="B110" s="139" t="s">
        <v>263</v>
      </c>
      <c r="C110" s="86"/>
      <c r="D110" s="86" t="s">
        <v>254</v>
      </c>
      <c r="E110" s="87"/>
      <c r="F110" s="87"/>
      <c r="G110" s="87"/>
      <c r="H110" s="87"/>
      <c r="I110" s="140"/>
    </row>
    <row r="111" spans="1:9" ht="12.75" hidden="1">
      <c r="A111" s="141"/>
      <c r="B111" s="139" t="s">
        <v>264</v>
      </c>
      <c r="C111" s="86"/>
      <c r="D111" s="86" t="s">
        <v>254</v>
      </c>
      <c r="E111" s="87"/>
      <c r="F111" s="87"/>
      <c r="G111" s="87"/>
      <c r="H111" s="87"/>
      <c r="I111" s="140"/>
    </row>
    <row r="112" spans="1:9" ht="12.75" hidden="1">
      <c r="A112" s="141"/>
      <c r="B112" s="139" t="s">
        <v>265</v>
      </c>
      <c r="C112" s="86"/>
      <c r="D112" s="86" t="s">
        <v>254</v>
      </c>
      <c r="E112" s="87"/>
      <c r="F112" s="87"/>
      <c r="G112" s="87"/>
      <c r="H112" s="87"/>
      <c r="I112" s="140"/>
    </row>
    <row r="113" spans="1:9" ht="12.75" hidden="1">
      <c r="A113" s="141"/>
      <c r="B113" s="139" t="s">
        <v>266</v>
      </c>
      <c r="C113" s="86"/>
      <c r="D113" s="86" t="s">
        <v>254</v>
      </c>
      <c r="E113" s="87"/>
      <c r="F113" s="87"/>
      <c r="G113" s="87"/>
      <c r="H113" s="87"/>
      <c r="I113" s="140"/>
    </row>
    <row r="114" spans="1:9" ht="12.75" hidden="1">
      <c r="A114" s="141"/>
      <c r="B114" s="139" t="s">
        <v>267</v>
      </c>
      <c r="C114" s="86"/>
      <c r="D114" s="86" t="s">
        <v>268</v>
      </c>
      <c r="E114" s="87"/>
      <c r="F114" s="87"/>
      <c r="G114" s="87"/>
      <c r="H114" s="87"/>
      <c r="I114" s="140"/>
    </row>
    <row r="115" spans="1:9" ht="12.75" hidden="1">
      <c r="A115" s="141"/>
      <c r="B115" s="139" t="s">
        <v>269</v>
      </c>
      <c r="C115" s="86"/>
      <c r="D115" s="86" t="s">
        <v>270</v>
      </c>
      <c r="E115" s="87"/>
      <c r="F115" s="87"/>
      <c r="G115" s="87"/>
      <c r="H115" s="87"/>
      <c r="I115" s="140"/>
    </row>
    <row r="116" spans="1:9" ht="12.75" hidden="1">
      <c r="A116" s="141"/>
      <c r="B116" s="139" t="s">
        <v>271</v>
      </c>
      <c r="C116" s="86"/>
      <c r="D116" s="86" t="s">
        <v>272</v>
      </c>
      <c r="E116" s="87"/>
      <c r="F116" s="87"/>
      <c r="G116" s="87"/>
      <c r="H116" s="87"/>
      <c r="I116" s="140"/>
    </row>
    <row r="117" spans="1:9" ht="12.75" hidden="1">
      <c r="A117" s="141"/>
      <c r="B117" s="139" t="s">
        <v>273</v>
      </c>
      <c r="C117" s="86"/>
      <c r="D117" s="86" t="s">
        <v>274</v>
      </c>
      <c r="E117" s="87"/>
      <c r="F117" s="87"/>
      <c r="G117" s="87"/>
      <c r="H117" s="87"/>
      <c r="I117" s="140"/>
    </row>
    <row r="118" spans="1:9" ht="15" customHeight="1" hidden="1">
      <c r="A118" s="141"/>
      <c r="B118" s="139" t="s">
        <v>275</v>
      </c>
      <c r="C118" s="86"/>
      <c r="D118" s="86" t="s">
        <v>254</v>
      </c>
      <c r="E118" s="87"/>
      <c r="F118" s="87"/>
      <c r="G118" s="87"/>
      <c r="H118" s="87"/>
      <c r="I118" s="140"/>
    </row>
    <row r="119" spans="1:9" ht="15" customHeight="1" hidden="1">
      <c r="A119" s="141"/>
      <c r="B119" s="139" t="s">
        <v>276</v>
      </c>
      <c r="C119" s="86"/>
      <c r="D119" s="86" t="s">
        <v>254</v>
      </c>
      <c r="E119" s="87"/>
      <c r="F119" s="87"/>
      <c r="G119" s="87"/>
      <c r="H119" s="87"/>
      <c r="I119" s="140"/>
    </row>
    <row r="120" spans="1:9" ht="12.75" customHeight="1" hidden="1">
      <c r="A120" s="141"/>
      <c r="B120" s="139" t="s">
        <v>277</v>
      </c>
      <c r="C120" s="86"/>
      <c r="D120" s="86"/>
      <c r="E120" s="87"/>
      <c r="F120" s="82"/>
      <c r="G120" s="82"/>
      <c r="H120" s="87"/>
      <c r="I120" s="64"/>
    </row>
    <row r="121" spans="1:9" ht="12.75" customHeight="1" hidden="1">
      <c r="A121" s="141"/>
      <c r="B121" s="139"/>
      <c r="C121" s="86"/>
      <c r="D121" s="86"/>
      <c r="E121" s="87"/>
      <c r="F121" s="82"/>
      <c r="G121" s="82"/>
      <c r="H121" s="87"/>
      <c r="I121" s="64"/>
    </row>
    <row r="122" spans="1:9" ht="12.75" customHeight="1" hidden="1">
      <c r="A122" s="141"/>
      <c r="B122" s="139"/>
      <c r="C122" s="86"/>
      <c r="D122" s="86"/>
      <c r="E122" s="87"/>
      <c r="F122" s="82"/>
      <c r="G122" s="82"/>
      <c r="H122" s="87"/>
      <c r="I122" s="64"/>
    </row>
    <row r="123" spans="1:9" ht="12.75" customHeight="1" hidden="1">
      <c r="A123" s="141"/>
      <c r="B123" s="139"/>
      <c r="C123" s="86"/>
      <c r="D123" s="86"/>
      <c r="E123" s="87"/>
      <c r="F123" s="82"/>
      <c r="G123" s="82"/>
      <c r="H123" s="87"/>
      <c r="I123" s="64"/>
    </row>
    <row r="124" spans="1:9" ht="15" customHeight="1" hidden="1">
      <c r="A124" s="141"/>
      <c r="B124" s="139"/>
      <c r="C124" s="86"/>
      <c r="D124" s="86"/>
      <c r="E124" s="87"/>
      <c r="F124" s="87"/>
      <c r="G124" s="87"/>
      <c r="H124" s="87"/>
      <c r="I124" s="64"/>
    </row>
    <row r="125" spans="1:9" ht="15" customHeight="1" hidden="1">
      <c r="A125" s="141"/>
      <c r="B125" s="139"/>
      <c r="C125" s="86"/>
      <c r="D125" s="86"/>
      <c r="E125" s="87"/>
      <c r="F125" s="87"/>
      <c r="G125" s="87"/>
      <c r="H125" s="87"/>
      <c r="I125" s="64"/>
    </row>
    <row r="126" spans="1:9" ht="15" customHeight="1" hidden="1">
      <c r="A126" s="141"/>
      <c r="B126" s="142" t="s">
        <v>278</v>
      </c>
      <c r="C126" s="86"/>
      <c r="D126" s="86"/>
      <c r="E126" s="87"/>
      <c r="F126" s="87"/>
      <c r="G126" s="87"/>
      <c r="H126" s="87"/>
      <c r="I126" s="64"/>
    </row>
    <row r="127" spans="1:9" ht="15" customHeight="1" hidden="1">
      <c r="A127" s="141"/>
      <c r="B127" s="139"/>
      <c r="C127" s="86"/>
      <c r="D127" s="86"/>
      <c r="E127" s="87"/>
      <c r="F127" s="87"/>
      <c r="G127" s="87"/>
      <c r="H127" s="87"/>
      <c r="I127" s="64"/>
    </row>
    <row r="128" spans="1:9" ht="15" customHeight="1" hidden="1">
      <c r="A128" s="141"/>
      <c r="B128" s="139"/>
      <c r="C128" s="86"/>
      <c r="D128" s="86"/>
      <c r="E128" s="87"/>
      <c r="F128" s="87"/>
      <c r="G128" s="87"/>
      <c r="H128" s="87"/>
      <c r="I128" s="64"/>
    </row>
    <row r="129" spans="1:9" ht="15" customHeight="1" hidden="1">
      <c r="A129" s="141"/>
      <c r="B129" s="139"/>
      <c r="C129" s="86"/>
      <c r="D129" s="86"/>
      <c r="E129" s="87"/>
      <c r="F129" s="87"/>
      <c r="G129" s="87"/>
      <c r="H129" s="87"/>
      <c r="I129" s="64"/>
    </row>
    <row r="130" spans="1:9" ht="15" customHeight="1" hidden="1">
      <c r="A130" s="141"/>
      <c r="B130" s="139"/>
      <c r="C130" s="86"/>
      <c r="D130" s="86"/>
      <c r="E130" s="87"/>
      <c r="F130" s="87"/>
      <c r="G130" s="87"/>
      <c r="H130" s="87"/>
      <c r="I130" s="64"/>
    </row>
    <row r="131" spans="1:9" ht="13.5" customHeight="1" hidden="1">
      <c r="A131" s="141"/>
      <c r="B131" s="139"/>
      <c r="C131" s="86"/>
      <c r="D131" s="86"/>
      <c r="E131" s="87"/>
      <c r="F131" s="87"/>
      <c r="G131" s="87"/>
      <c r="H131" s="87"/>
      <c r="I131" s="64"/>
    </row>
    <row r="132" spans="1:9" s="163" customFormat="1" ht="25.5" hidden="1">
      <c r="A132" s="143">
        <v>2</v>
      </c>
      <c r="B132" s="134" t="s">
        <v>279</v>
      </c>
      <c r="C132" s="100">
        <v>340</v>
      </c>
      <c r="D132" s="144"/>
      <c r="E132" s="102"/>
      <c r="F132" s="102"/>
      <c r="G132" s="102"/>
      <c r="H132" s="102"/>
      <c r="I132" s="95"/>
    </row>
    <row r="133" spans="1:9" ht="12.75" hidden="1">
      <c r="A133" s="145" t="s">
        <v>280</v>
      </c>
      <c r="B133" s="146" t="s">
        <v>281</v>
      </c>
      <c r="C133" s="147"/>
      <c r="D133" s="86"/>
      <c r="E133" s="148"/>
      <c r="F133" s="148"/>
      <c r="G133" s="148"/>
      <c r="H133" s="148"/>
      <c r="I133" s="64"/>
    </row>
    <row r="134" spans="1:9" ht="12.75" hidden="1">
      <c r="A134" s="145"/>
      <c r="B134" s="139" t="s">
        <v>282</v>
      </c>
      <c r="C134" s="149"/>
      <c r="D134" s="139" t="s">
        <v>243</v>
      </c>
      <c r="E134" s="150"/>
      <c r="F134" s="151"/>
      <c r="G134" s="151"/>
      <c r="H134" s="152"/>
      <c r="I134" s="64"/>
    </row>
    <row r="135" spans="1:9" ht="12.75" hidden="1">
      <c r="A135" s="145"/>
      <c r="B135" s="139" t="s">
        <v>283</v>
      </c>
      <c r="C135" s="149"/>
      <c r="D135" s="139" t="s">
        <v>243</v>
      </c>
      <c r="E135" s="150"/>
      <c r="F135" s="151"/>
      <c r="G135" s="151"/>
      <c r="H135" s="152"/>
      <c r="I135" s="64"/>
    </row>
    <row r="136" spans="1:9" ht="25.5" hidden="1">
      <c r="A136" s="145"/>
      <c r="B136" s="139" t="s">
        <v>284</v>
      </c>
      <c r="C136" s="149"/>
      <c r="D136" s="139" t="s">
        <v>243</v>
      </c>
      <c r="E136" s="150"/>
      <c r="F136" s="151"/>
      <c r="G136" s="151"/>
      <c r="H136" s="152"/>
      <c r="I136" s="64"/>
    </row>
    <row r="137" spans="1:9" ht="12.75" hidden="1">
      <c r="A137" s="145"/>
      <c r="B137" s="139" t="s">
        <v>285</v>
      </c>
      <c r="C137" s="149"/>
      <c r="D137" s="139" t="s">
        <v>286</v>
      </c>
      <c r="E137" s="150"/>
      <c r="F137" s="153"/>
      <c r="G137" s="153"/>
      <c r="H137" s="152"/>
      <c r="I137" s="64"/>
    </row>
    <row r="138" spans="1:9" ht="12.75" hidden="1">
      <c r="A138" s="145"/>
      <c r="B138" s="139" t="s">
        <v>287</v>
      </c>
      <c r="C138" s="149"/>
      <c r="D138" s="139" t="s">
        <v>288</v>
      </c>
      <c r="E138" s="150"/>
      <c r="F138" s="153"/>
      <c r="G138" s="153"/>
      <c r="H138" s="152"/>
      <c r="I138" s="64"/>
    </row>
    <row r="139" spans="1:9" ht="25.5" hidden="1">
      <c r="A139" s="145"/>
      <c r="B139" s="139" t="s">
        <v>289</v>
      </c>
      <c r="C139" s="149"/>
      <c r="D139" s="139" t="s">
        <v>243</v>
      </c>
      <c r="E139" s="150"/>
      <c r="F139" s="153"/>
      <c r="G139" s="153"/>
      <c r="H139" s="152"/>
      <c r="I139" s="64"/>
    </row>
    <row r="140" spans="1:9" ht="12.75" hidden="1">
      <c r="A140" s="145"/>
      <c r="B140" s="139" t="s">
        <v>290</v>
      </c>
      <c r="C140" s="149"/>
      <c r="D140" s="139" t="s">
        <v>291</v>
      </c>
      <c r="E140" s="150"/>
      <c r="F140" s="153"/>
      <c r="G140" s="153"/>
      <c r="H140" s="152"/>
      <c r="I140" s="64"/>
    </row>
    <row r="141" spans="1:9" ht="12.75" hidden="1">
      <c r="A141" s="145"/>
      <c r="B141" s="139" t="s">
        <v>292</v>
      </c>
      <c r="C141" s="149"/>
      <c r="D141" s="139" t="s">
        <v>243</v>
      </c>
      <c r="E141" s="150"/>
      <c r="F141" s="153"/>
      <c r="G141" s="153"/>
      <c r="H141" s="152"/>
      <c r="I141" s="64"/>
    </row>
    <row r="142" spans="1:9" ht="12.75" hidden="1">
      <c r="A142" s="145"/>
      <c r="B142" s="139" t="s">
        <v>293</v>
      </c>
      <c r="C142" s="149"/>
      <c r="D142" s="139" t="s">
        <v>243</v>
      </c>
      <c r="E142" s="150"/>
      <c r="F142" s="153"/>
      <c r="G142" s="153"/>
      <c r="H142" s="152"/>
      <c r="I142" s="64"/>
    </row>
    <row r="143" spans="1:9" ht="12.75" hidden="1">
      <c r="A143" s="145"/>
      <c r="B143" s="139" t="s">
        <v>294</v>
      </c>
      <c r="C143" s="149"/>
      <c r="D143" s="139" t="s">
        <v>243</v>
      </c>
      <c r="E143" s="150"/>
      <c r="F143" s="153"/>
      <c r="G143" s="153"/>
      <c r="H143" s="152"/>
      <c r="I143" s="64"/>
    </row>
    <row r="144" spans="1:9" ht="12.75" hidden="1">
      <c r="A144" s="145"/>
      <c r="B144" s="139" t="s">
        <v>295</v>
      </c>
      <c r="C144" s="149"/>
      <c r="D144" s="139" t="s">
        <v>243</v>
      </c>
      <c r="E144" s="154"/>
      <c r="F144" s="153"/>
      <c r="G144" s="153"/>
      <c r="H144" s="152"/>
      <c r="I144" s="64"/>
    </row>
    <row r="145" spans="1:9" ht="12.75" hidden="1">
      <c r="A145" s="145"/>
      <c r="B145" s="139" t="s">
        <v>296</v>
      </c>
      <c r="C145" s="149"/>
      <c r="D145" s="139" t="s">
        <v>243</v>
      </c>
      <c r="E145" s="154"/>
      <c r="F145" s="153"/>
      <c r="G145" s="153"/>
      <c r="H145" s="152"/>
      <c r="I145" s="64"/>
    </row>
    <row r="146" spans="1:9" ht="12.75" hidden="1">
      <c r="A146" s="145" t="s">
        <v>297</v>
      </c>
      <c r="B146" s="146" t="s">
        <v>298</v>
      </c>
      <c r="C146" s="147"/>
      <c r="D146" s="86"/>
      <c r="E146" s="148"/>
      <c r="F146" s="148"/>
      <c r="G146" s="148"/>
      <c r="H146" s="148"/>
      <c r="I146" s="64"/>
    </row>
    <row r="147" spans="1:9" ht="12.75" hidden="1">
      <c r="A147" s="145"/>
      <c r="B147" s="155" t="s">
        <v>299</v>
      </c>
      <c r="C147" s="147"/>
      <c r="D147" s="86" t="s">
        <v>243</v>
      </c>
      <c r="E147" s="148"/>
      <c r="F147" s="148"/>
      <c r="G147" s="148"/>
      <c r="H147" s="148"/>
      <c r="I147" s="64"/>
    </row>
    <row r="148" spans="1:9" ht="12.75" hidden="1">
      <c r="A148" s="145"/>
      <c r="B148" s="155" t="s">
        <v>296</v>
      </c>
      <c r="C148" s="147"/>
      <c r="D148" s="139" t="s">
        <v>286</v>
      </c>
      <c r="E148" s="148"/>
      <c r="F148" s="148"/>
      <c r="G148" s="148"/>
      <c r="H148" s="148"/>
      <c r="I148" s="64"/>
    </row>
    <row r="149" spans="1:9" ht="12.75" hidden="1">
      <c r="A149" s="145"/>
      <c r="B149" s="155" t="s">
        <v>300</v>
      </c>
      <c r="C149" s="147"/>
      <c r="D149" s="86" t="s">
        <v>243</v>
      </c>
      <c r="E149" s="148"/>
      <c r="F149" s="148"/>
      <c r="G149" s="148"/>
      <c r="H149" s="148"/>
      <c r="I149" s="64"/>
    </row>
    <row r="150" spans="1:9" ht="12.75" hidden="1">
      <c r="A150" s="145"/>
      <c r="B150" s="155" t="s">
        <v>301</v>
      </c>
      <c r="C150" s="147"/>
      <c r="D150" s="86" t="s">
        <v>243</v>
      </c>
      <c r="E150" s="148"/>
      <c r="F150" s="148"/>
      <c r="G150" s="148"/>
      <c r="H150" s="148"/>
      <c r="I150" s="64"/>
    </row>
    <row r="151" spans="1:9" ht="12.75" hidden="1">
      <c r="A151" s="145"/>
      <c r="B151" s="155" t="s">
        <v>302</v>
      </c>
      <c r="C151" s="147"/>
      <c r="D151" s="86" t="s">
        <v>243</v>
      </c>
      <c r="E151" s="148"/>
      <c r="F151" s="148"/>
      <c r="G151" s="148"/>
      <c r="H151" s="148"/>
      <c r="I151" s="64"/>
    </row>
    <row r="152" spans="1:9" ht="12.75" hidden="1">
      <c r="A152" s="145"/>
      <c r="B152" s="155" t="s">
        <v>303</v>
      </c>
      <c r="C152" s="147"/>
      <c r="D152" s="86" t="s">
        <v>243</v>
      </c>
      <c r="E152" s="148"/>
      <c r="F152" s="148"/>
      <c r="G152" s="148"/>
      <c r="H152" s="148"/>
      <c r="I152" s="64"/>
    </row>
    <row r="153" spans="1:9" ht="12.75" hidden="1">
      <c r="A153" s="145"/>
      <c r="B153" s="155" t="s">
        <v>304</v>
      </c>
      <c r="C153" s="147"/>
      <c r="D153" s="86" t="s">
        <v>243</v>
      </c>
      <c r="E153" s="148"/>
      <c r="F153" s="148"/>
      <c r="G153" s="148"/>
      <c r="H153" s="148"/>
      <c r="I153" s="64"/>
    </row>
    <row r="154" spans="1:9" ht="12.75" hidden="1">
      <c r="A154" s="145"/>
      <c r="B154" s="155" t="s">
        <v>305</v>
      </c>
      <c r="C154" s="147"/>
      <c r="D154" s="86" t="s">
        <v>243</v>
      </c>
      <c r="E154" s="148"/>
      <c r="F154" s="148"/>
      <c r="G154" s="148"/>
      <c r="H154" s="148"/>
      <c r="I154" s="64"/>
    </row>
    <row r="155" spans="1:9" ht="12.75" hidden="1">
      <c r="A155" s="145"/>
      <c r="B155" s="155" t="s">
        <v>306</v>
      </c>
      <c r="C155" s="147"/>
      <c r="D155" s="86" t="s">
        <v>243</v>
      </c>
      <c r="E155" s="148"/>
      <c r="F155" s="148"/>
      <c r="G155" s="148"/>
      <c r="H155" s="148"/>
      <c r="I155" s="64"/>
    </row>
    <row r="156" spans="1:9" ht="12.75" hidden="1">
      <c r="A156" s="145"/>
      <c r="B156" s="51" t="s">
        <v>307</v>
      </c>
      <c r="C156" s="147"/>
      <c r="D156" s="86" t="s">
        <v>243</v>
      </c>
      <c r="E156" s="148"/>
      <c r="F156" s="148"/>
      <c r="G156" s="148"/>
      <c r="H156" s="148"/>
      <c r="I156" s="64"/>
    </row>
    <row r="157" spans="1:9" ht="12.75" hidden="1">
      <c r="A157" s="145"/>
      <c r="B157" s="155" t="s">
        <v>308</v>
      </c>
      <c r="C157" s="147"/>
      <c r="D157" s="86" t="s">
        <v>243</v>
      </c>
      <c r="E157" s="148"/>
      <c r="F157" s="148"/>
      <c r="G157" s="148"/>
      <c r="H157" s="148"/>
      <c r="I157" s="64"/>
    </row>
    <row r="158" spans="1:9" ht="12.75" hidden="1">
      <c r="A158" s="145"/>
      <c r="B158" s="155" t="s">
        <v>309</v>
      </c>
      <c r="C158" s="147"/>
      <c r="D158" s="86" t="s">
        <v>243</v>
      </c>
      <c r="E158" s="148"/>
      <c r="F158" s="148"/>
      <c r="G158" s="148"/>
      <c r="H158" s="148"/>
      <c r="I158" s="64"/>
    </row>
    <row r="159" spans="1:9" ht="12.75" hidden="1">
      <c r="A159" s="145"/>
      <c r="B159" s="155" t="s">
        <v>310</v>
      </c>
      <c r="C159" s="147"/>
      <c r="D159" s="86" t="s">
        <v>243</v>
      </c>
      <c r="E159" s="148"/>
      <c r="F159" s="148"/>
      <c r="G159" s="148"/>
      <c r="H159" s="148"/>
      <c r="I159" s="64"/>
    </row>
    <row r="160" spans="1:9" ht="12.75" hidden="1">
      <c r="A160" s="145"/>
      <c r="B160" s="155" t="s">
        <v>311</v>
      </c>
      <c r="C160" s="147"/>
      <c r="D160" s="86" t="s">
        <v>243</v>
      </c>
      <c r="E160" s="148"/>
      <c r="F160" s="148"/>
      <c r="G160" s="148"/>
      <c r="H160" s="148"/>
      <c r="I160" s="64"/>
    </row>
    <row r="161" spans="1:9" ht="12.75" hidden="1">
      <c r="A161" s="145"/>
      <c r="B161" s="155" t="s">
        <v>312</v>
      </c>
      <c r="C161" s="147"/>
      <c r="D161" s="86" t="s">
        <v>243</v>
      </c>
      <c r="E161" s="148"/>
      <c r="F161" s="148"/>
      <c r="G161" s="148"/>
      <c r="H161" s="148"/>
      <c r="I161" s="64"/>
    </row>
    <row r="162" spans="1:9" ht="12.75" hidden="1">
      <c r="A162" s="145"/>
      <c r="B162" s="155" t="s">
        <v>313</v>
      </c>
      <c r="C162" s="147"/>
      <c r="D162" s="86" t="s">
        <v>243</v>
      </c>
      <c r="E162" s="148"/>
      <c r="F162" s="148"/>
      <c r="G162" s="148"/>
      <c r="H162" s="148"/>
      <c r="I162" s="64"/>
    </row>
    <row r="163" spans="1:9" ht="12.75" hidden="1">
      <c r="A163" s="145"/>
      <c r="B163" s="155" t="s">
        <v>314</v>
      </c>
      <c r="C163" s="147"/>
      <c r="D163" s="86" t="s">
        <v>243</v>
      </c>
      <c r="E163" s="148"/>
      <c r="F163" s="148"/>
      <c r="G163" s="148"/>
      <c r="H163" s="148"/>
      <c r="I163" s="64"/>
    </row>
    <row r="164" spans="1:9" ht="12.75" hidden="1">
      <c r="A164" s="145"/>
      <c r="B164" s="155" t="s">
        <v>315</v>
      </c>
      <c r="C164" s="147"/>
      <c r="D164" s="86" t="s">
        <v>243</v>
      </c>
      <c r="E164" s="148"/>
      <c r="F164" s="148"/>
      <c r="G164" s="148"/>
      <c r="H164" s="148"/>
      <c r="I164" s="64"/>
    </row>
    <row r="165" spans="1:9" ht="12.75" hidden="1">
      <c r="A165" s="145"/>
      <c r="B165" s="155" t="s">
        <v>316</v>
      </c>
      <c r="C165" s="147"/>
      <c r="D165" s="86" t="s">
        <v>243</v>
      </c>
      <c r="E165" s="148"/>
      <c r="F165" s="148"/>
      <c r="G165" s="148"/>
      <c r="H165" s="148"/>
      <c r="I165" s="64"/>
    </row>
    <row r="166" spans="1:9" ht="12.75" hidden="1">
      <c r="A166" s="145"/>
      <c r="B166" s="155" t="s">
        <v>317</v>
      </c>
      <c r="C166" s="147"/>
      <c r="D166" s="86" t="s">
        <v>243</v>
      </c>
      <c r="E166" s="148"/>
      <c r="F166" s="148"/>
      <c r="G166" s="148"/>
      <c r="H166" s="148"/>
      <c r="I166" s="64"/>
    </row>
    <row r="167" spans="1:9" ht="12.75" hidden="1">
      <c r="A167" s="145"/>
      <c r="B167" s="155" t="s">
        <v>318</v>
      </c>
      <c r="C167" s="147"/>
      <c r="D167" s="86" t="s">
        <v>243</v>
      </c>
      <c r="E167" s="148"/>
      <c r="F167" s="148"/>
      <c r="G167" s="148"/>
      <c r="H167" s="148"/>
      <c r="I167" s="64"/>
    </row>
    <row r="168" spans="1:9" ht="12.75" hidden="1">
      <c r="A168" s="145"/>
      <c r="B168" s="155" t="s">
        <v>319</v>
      </c>
      <c r="C168" s="147"/>
      <c r="D168" s="86" t="s">
        <v>243</v>
      </c>
      <c r="E168" s="148"/>
      <c r="F168" s="148"/>
      <c r="G168" s="148"/>
      <c r="H168" s="148"/>
      <c r="I168" s="64"/>
    </row>
    <row r="169" spans="1:9" ht="12.75" hidden="1">
      <c r="A169" s="145" t="s">
        <v>320</v>
      </c>
      <c r="B169" s="155" t="s">
        <v>321</v>
      </c>
      <c r="C169" s="147"/>
      <c r="D169" s="86" t="s">
        <v>243</v>
      </c>
      <c r="E169" s="148"/>
      <c r="F169" s="148"/>
      <c r="G169" s="148"/>
      <c r="H169" s="148"/>
      <c r="I169" s="64"/>
    </row>
    <row r="170" spans="1:9" ht="12.75" hidden="1">
      <c r="A170" s="145" t="s">
        <v>322</v>
      </c>
      <c r="B170" s="155" t="s">
        <v>323</v>
      </c>
      <c r="C170" s="147"/>
      <c r="D170" s="86"/>
      <c r="E170" s="148"/>
      <c r="F170" s="148"/>
      <c r="G170" s="148"/>
      <c r="H170" s="148"/>
      <c r="I170" s="64"/>
    </row>
    <row r="171" spans="1:9" ht="21.75" customHeight="1">
      <c r="A171" s="156"/>
      <c r="B171" s="74" t="s">
        <v>324</v>
      </c>
      <c r="C171" s="157"/>
      <c r="D171" s="157"/>
      <c r="E171" s="58">
        <f>E7+E28+E43+E51</f>
        <v>185056.09999999998</v>
      </c>
      <c r="F171" s="58">
        <f>F7+F51+F28+F43</f>
        <v>4967478</v>
      </c>
      <c r="G171" s="58">
        <f>G7+G28+G43+G51</f>
        <v>0</v>
      </c>
      <c r="H171" s="58">
        <f>H7+H28+H43+H51</f>
        <v>0</v>
      </c>
      <c r="I171" s="116">
        <f>E171+F171+G171+H171</f>
        <v>5152534.1</v>
      </c>
    </row>
    <row r="172" spans="1:9" ht="21.75" customHeight="1">
      <c r="A172" s="158"/>
      <c r="B172" s="159"/>
      <c r="C172" s="118"/>
      <c r="D172" s="118"/>
      <c r="E172" s="160"/>
      <c r="F172" s="160"/>
      <c r="G172" s="160"/>
      <c r="H172" s="160"/>
      <c r="I172" s="161"/>
    </row>
    <row r="173" spans="1:36" ht="30.75" customHeight="1" thickBot="1">
      <c r="A173" s="408" t="s">
        <v>450</v>
      </c>
      <c r="B173" s="408"/>
      <c r="C173" s="431"/>
      <c r="D173" s="431"/>
      <c r="E173" s="431"/>
      <c r="F173" s="36"/>
      <c r="G173" s="409" t="s">
        <v>448</v>
      </c>
      <c r="H173" s="409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337" customFormat="1" ht="12.75">
      <c r="A174" s="258"/>
      <c r="B174" s="257"/>
      <c r="C174" s="257"/>
      <c r="D174" s="257"/>
      <c r="E174" s="257"/>
      <c r="F174" s="37" t="s">
        <v>2</v>
      </c>
      <c r="G174" s="354" t="s">
        <v>3</v>
      </c>
      <c r="H174" s="354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</row>
    <row r="175" spans="1:36" s="337" customFormat="1" ht="25.5" customHeight="1" thickBot="1">
      <c r="A175" s="405" t="s">
        <v>445</v>
      </c>
      <c r="B175" s="405"/>
      <c r="C175" s="257" t="s">
        <v>411</v>
      </c>
      <c r="D175" s="257"/>
      <c r="E175" s="257"/>
      <c r="F175" s="38"/>
      <c r="G175" s="406" t="s">
        <v>460</v>
      </c>
      <c r="H175" s="406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</row>
    <row r="176" spans="1:36" s="337" customFormat="1" ht="17.25" customHeight="1">
      <c r="A176" s="430"/>
      <c r="B176" s="430"/>
      <c r="C176" s="257"/>
      <c r="D176" s="257"/>
      <c r="E176" s="257"/>
      <c r="F176" s="19" t="s">
        <v>2</v>
      </c>
      <c r="G176" s="355" t="s">
        <v>3</v>
      </c>
      <c r="H176" s="355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</row>
    <row r="177" ht="12" customHeight="1">
      <c r="I177" s="164"/>
    </row>
  </sheetData>
  <sheetProtection/>
  <mergeCells count="19">
    <mergeCell ref="A176:B176"/>
    <mergeCell ref="G176:H176"/>
    <mergeCell ref="C173:E173"/>
    <mergeCell ref="G173:H173"/>
    <mergeCell ref="G174:H174"/>
    <mergeCell ref="A175:B175"/>
    <mergeCell ref="G175:H175"/>
    <mergeCell ref="A173:B173"/>
    <mergeCell ref="A1:I1"/>
    <mergeCell ref="A2:B2"/>
    <mergeCell ref="C2:I2"/>
    <mergeCell ref="B3:I3"/>
    <mergeCell ref="B4:I4"/>
    <mergeCell ref="A5:A6"/>
    <mergeCell ref="B5:B6"/>
    <mergeCell ref="C5:C6"/>
    <mergeCell ref="D5:D6"/>
    <mergeCell ref="E5:H5"/>
    <mergeCell ref="I5:I6"/>
  </mergeCells>
  <printOptions/>
  <pageMargins left="0" right="0" top="0.3937007874015748" bottom="0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J40"/>
  <sheetViews>
    <sheetView zoomScalePageLayoutView="0" workbookViewId="0" topLeftCell="A24">
      <selection activeCell="K3" sqref="K3"/>
    </sheetView>
  </sheetViews>
  <sheetFormatPr defaultColWidth="9.140625" defaultRowHeight="12.75"/>
  <cols>
    <col min="1" max="1" width="5.8515625" style="0" customWidth="1"/>
    <col min="2" max="2" width="35.421875" style="0" customWidth="1"/>
    <col min="7" max="7" width="10.28125" style="0" customWidth="1"/>
    <col min="10" max="10" width="10.140625" style="0" customWidth="1"/>
    <col min="11" max="11" width="10.28125" style="0" customWidth="1"/>
  </cols>
  <sheetData>
    <row r="1" spans="2:10" ht="42" customHeight="1">
      <c r="B1" s="426" t="s">
        <v>464</v>
      </c>
      <c r="C1" s="427"/>
      <c r="D1" s="427"/>
      <c r="E1" s="427"/>
      <c r="F1" s="427"/>
      <c r="G1" s="427"/>
      <c r="H1" s="427"/>
      <c r="I1" s="427"/>
      <c r="J1" s="427"/>
    </row>
    <row r="2" spans="1:11" ht="51.75" customHeight="1">
      <c r="A2" s="405" t="s">
        <v>134</v>
      </c>
      <c r="B2" s="405"/>
      <c r="C2" s="405" t="s">
        <v>444</v>
      </c>
      <c r="D2" s="405"/>
      <c r="E2" s="405"/>
      <c r="F2" s="405"/>
      <c r="G2" s="405"/>
      <c r="H2" s="405"/>
      <c r="I2" s="405"/>
      <c r="J2" s="405"/>
      <c r="K2" s="405"/>
    </row>
    <row r="3" spans="1:9" s="163" customFormat="1" ht="16.5" customHeight="1">
      <c r="A3" s="286" t="s">
        <v>325</v>
      </c>
      <c r="B3" s="429" t="s">
        <v>449</v>
      </c>
      <c r="C3" s="429"/>
      <c r="D3" s="429"/>
      <c r="E3" s="429"/>
      <c r="F3" s="429"/>
      <c r="G3" s="429"/>
      <c r="H3" s="429"/>
      <c r="I3" s="429"/>
    </row>
    <row r="4" ht="13.5" thickBot="1"/>
    <row r="5" spans="1:11" ht="13.5" thickBot="1">
      <c r="A5" s="432"/>
      <c r="B5" s="434" t="s">
        <v>136</v>
      </c>
      <c r="C5" s="436" t="s">
        <v>326</v>
      </c>
      <c r="D5" s="438" t="s">
        <v>138</v>
      </c>
      <c r="E5" s="440" t="s">
        <v>327</v>
      </c>
      <c r="F5" s="440" t="s">
        <v>328</v>
      </c>
      <c r="G5" s="442" t="s">
        <v>139</v>
      </c>
      <c r="H5" s="442"/>
      <c r="I5" s="442"/>
      <c r="J5" s="442"/>
      <c r="K5" s="440" t="s">
        <v>329</v>
      </c>
    </row>
    <row r="6" spans="1:11" ht="36.75" customHeight="1" thickBot="1">
      <c r="A6" s="433"/>
      <c r="B6" s="435"/>
      <c r="C6" s="437"/>
      <c r="D6" s="439"/>
      <c r="E6" s="441"/>
      <c r="F6" s="441"/>
      <c r="G6" s="169" t="s">
        <v>142</v>
      </c>
      <c r="H6" s="170" t="s">
        <v>141</v>
      </c>
      <c r="I6" s="169" t="s">
        <v>140</v>
      </c>
      <c r="J6" s="170" t="s">
        <v>330</v>
      </c>
      <c r="K6" s="441"/>
    </row>
    <row r="7" spans="1:11" ht="37.5" customHeight="1" thickBot="1">
      <c r="A7" s="171" t="s">
        <v>331</v>
      </c>
      <c r="B7" s="172" t="s">
        <v>332</v>
      </c>
      <c r="C7" s="173"/>
      <c r="D7" s="174"/>
      <c r="E7" s="175" t="s">
        <v>90</v>
      </c>
      <c r="F7" s="175" t="s">
        <v>90</v>
      </c>
      <c r="G7" s="176">
        <f>G9+G10+G11+G14+G15+G16+G17+G18+G8+G13</f>
        <v>161502.9</v>
      </c>
      <c r="H7" s="176">
        <f>H9+H10+H11+H14+H15+H16+H17+H18+H8</f>
        <v>0</v>
      </c>
      <c r="I7" s="176">
        <f>I9+I10+I11+I14+I15+I16+I17+I18+I8</f>
        <v>0</v>
      </c>
      <c r="J7" s="176">
        <f>J9+J10+J11+J14+J15+J16+J17+J18+J8</f>
        <v>0</v>
      </c>
      <c r="K7" s="176">
        <f>K9+K10+K11+K14+K15+K16+K17+K18+K8+K13</f>
        <v>161502.9</v>
      </c>
    </row>
    <row r="8" spans="1:11" ht="26.25" customHeight="1">
      <c r="A8" s="178" t="s">
        <v>333</v>
      </c>
      <c r="B8" s="179" t="s">
        <v>334</v>
      </c>
      <c r="C8" s="180">
        <v>223</v>
      </c>
      <c r="D8" s="181" t="s">
        <v>335</v>
      </c>
      <c r="E8" s="182"/>
      <c r="F8" s="182"/>
      <c r="G8" s="183"/>
      <c r="H8" s="184"/>
      <c r="I8" s="185"/>
      <c r="J8" s="184"/>
      <c r="K8" s="183">
        <f>SUM(G8:J8)</f>
        <v>0</v>
      </c>
    </row>
    <row r="9" spans="1:11" ht="28.5" customHeight="1">
      <c r="A9" s="178" t="s">
        <v>336</v>
      </c>
      <c r="B9" s="186" t="s">
        <v>337</v>
      </c>
      <c r="C9" s="187">
        <v>223</v>
      </c>
      <c r="D9" s="188" t="s">
        <v>338</v>
      </c>
      <c r="E9" s="189"/>
      <c r="F9" s="189"/>
      <c r="G9" s="464">
        <v>18000</v>
      </c>
      <c r="H9" s="191"/>
      <c r="I9" s="192"/>
      <c r="J9" s="191"/>
      <c r="K9" s="183">
        <f aca="true" t="shared" si="0" ref="K9:K18">SUM(G9:J9)</f>
        <v>18000</v>
      </c>
    </row>
    <row r="10" spans="1:11" ht="18.75" customHeight="1">
      <c r="A10" s="178" t="s">
        <v>333</v>
      </c>
      <c r="B10" s="193" t="s">
        <v>186</v>
      </c>
      <c r="C10" s="187">
        <v>223</v>
      </c>
      <c r="D10" s="188" t="s">
        <v>339</v>
      </c>
      <c r="E10" s="189"/>
      <c r="F10" s="189"/>
      <c r="G10" s="464">
        <v>89678.4</v>
      </c>
      <c r="H10" s="191"/>
      <c r="I10" s="192"/>
      <c r="J10" s="191"/>
      <c r="K10" s="183">
        <f t="shared" si="0"/>
        <v>89678.4</v>
      </c>
    </row>
    <row r="11" spans="1:11" ht="21.75" customHeight="1">
      <c r="A11" s="178" t="s">
        <v>336</v>
      </c>
      <c r="B11" s="186" t="s">
        <v>340</v>
      </c>
      <c r="C11" s="187">
        <v>223</v>
      </c>
      <c r="D11" s="188" t="s">
        <v>341</v>
      </c>
      <c r="E11" s="189"/>
      <c r="F11" s="189"/>
      <c r="G11" s="464">
        <v>725.4</v>
      </c>
      <c r="H11" s="191"/>
      <c r="I11" s="192"/>
      <c r="J11" s="191"/>
      <c r="K11" s="183">
        <f t="shared" si="0"/>
        <v>725.4</v>
      </c>
    </row>
    <row r="12" spans="1:11" ht="15.75" customHeight="1">
      <c r="A12" s="178" t="s">
        <v>336</v>
      </c>
      <c r="B12" s="186" t="s">
        <v>342</v>
      </c>
      <c r="C12" s="187">
        <v>223</v>
      </c>
      <c r="D12" s="188" t="s">
        <v>341</v>
      </c>
      <c r="E12" s="189"/>
      <c r="F12" s="189"/>
      <c r="G12" s="464"/>
      <c r="H12" s="191"/>
      <c r="I12" s="192"/>
      <c r="J12" s="191"/>
      <c r="K12" s="183">
        <f t="shared" si="0"/>
        <v>0</v>
      </c>
    </row>
    <row r="13" spans="1:11" ht="27.75" customHeight="1">
      <c r="A13" s="178" t="s">
        <v>336</v>
      </c>
      <c r="B13" s="193" t="s">
        <v>343</v>
      </c>
      <c r="C13" s="187">
        <v>223</v>
      </c>
      <c r="D13" s="188"/>
      <c r="E13" s="189"/>
      <c r="F13" s="189"/>
      <c r="G13" s="464"/>
      <c r="H13" s="191"/>
      <c r="I13" s="192"/>
      <c r="J13" s="191"/>
      <c r="K13" s="183">
        <f t="shared" si="0"/>
        <v>0</v>
      </c>
    </row>
    <row r="14" spans="1:11" ht="24.75" customHeight="1">
      <c r="A14" s="178" t="s">
        <v>344</v>
      </c>
      <c r="B14" s="186" t="s">
        <v>345</v>
      </c>
      <c r="C14" s="187">
        <v>225</v>
      </c>
      <c r="D14" s="188"/>
      <c r="E14" s="189"/>
      <c r="F14" s="189"/>
      <c r="G14" s="464">
        <v>6715.1</v>
      </c>
      <c r="H14" s="191"/>
      <c r="I14" s="192"/>
      <c r="J14" s="191"/>
      <c r="K14" s="183">
        <f t="shared" si="0"/>
        <v>6715.1</v>
      </c>
    </row>
    <row r="15" spans="1:11" ht="27" customHeight="1">
      <c r="A15" s="178" t="s">
        <v>344</v>
      </c>
      <c r="B15" s="186" t="s">
        <v>346</v>
      </c>
      <c r="C15" s="187">
        <v>225</v>
      </c>
      <c r="D15" s="188"/>
      <c r="E15" s="189"/>
      <c r="F15" s="189"/>
      <c r="G15" s="464"/>
      <c r="H15" s="191"/>
      <c r="I15" s="192"/>
      <c r="J15" s="191"/>
      <c r="K15" s="183">
        <f t="shared" si="0"/>
        <v>0</v>
      </c>
    </row>
    <row r="16" spans="1:11" ht="27" customHeight="1">
      <c r="A16" s="178" t="s">
        <v>344</v>
      </c>
      <c r="B16" s="194" t="s">
        <v>347</v>
      </c>
      <c r="C16" s="195">
        <v>225</v>
      </c>
      <c r="D16" s="196"/>
      <c r="E16" s="197"/>
      <c r="F16" s="197"/>
      <c r="G16" s="465">
        <v>25296</v>
      </c>
      <c r="H16" s="199"/>
      <c r="I16" s="200"/>
      <c r="J16" s="199"/>
      <c r="K16" s="183">
        <f t="shared" si="0"/>
        <v>25296</v>
      </c>
    </row>
    <row r="17" spans="1:11" ht="27" customHeight="1">
      <c r="A17" s="178" t="s">
        <v>344</v>
      </c>
      <c r="B17" s="194" t="s">
        <v>348</v>
      </c>
      <c r="C17" s="195">
        <v>225</v>
      </c>
      <c r="D17" s="196"/>
      <c r="E17" s="197"/>
      <c r="F17" s="197"/>
      <c r="G17" s="465">
        <v>7336</v>
      </c>
      <c r="H17" s="199"/>
      <c r="I17" s="200"/>
      <c r="J17" s="199"/>
      <c r="K17" s="183">
        <f t="shared" si="0"/>
        <v>7336</v>
      </c>
    </row>
    <row r="18" spans="1:11" ht="27" customHeight="1">
      <c r="A18" s="178" t="s">
        <v>344</v>
      </c>
      <c r="B18" s="194" t="s">
        <v>349</v>
      </c>
      <c r="C18" s="195">
        <v>226</v>
      </c>
      <c r="D18" s="196"/>
      <c r="E18" s="197"/>
      <c r="F18" s="197"/>
      <c r="G18" s="465">
        <v>13752</v>
      </c>
      <c r="H18" s="199"/>
      <c r="I18" s="200"/>
      <c r="J18" s="199"/>
      <c r="K18" s="183">
        <f t="shared" si="0"/>
        <v>13752</v>
      </c>
    </row>
    <row r="19" spans="1:11" ht="21.75" customHeight="1">
      <c r="A19" s="178" t="s">
        <v>344</v>
      </c>
      <c r="B19" s="186" t="s">
        <v>350</v>
      </c>
      <c r="C19" s="187">
        <v>225</v>
      </c>
      <c r="D19" s="188"/>
      <c r="E19" s="189"/>
      <c r="F19" s="189"/>
      <c r="G19" s="190"/>
      <c r="H19" s="191"/>
      <c r="I19" s="192"/>
      <c r="J19" s="191"/>
      <c r="K19" s="190">
        <f aca="true" t="shared" si="1" ref="K19:K26">SUM(G19:J19)</f>
        <v>0</v>
      </c>
    </row>
    <row r="20" spans="1:11" ht="21.75" customHeight="1" thickBot="1">
      <c r="A20" s="178" t="s">
        <v>344</v>
      </c>
      <c r="B20" s="201" t="s">
        <v>351</v>
      </c>
      <c r="C20" s="187">
        <v>225</v>
      </c>
      <c r="D20" s="202"/>
      <c r="E20" s="203"/>
      <c r="F20" s="203"/>
      <c r="G20" s="204"/>
      <c r="H20" s="205"/>
      <c r="I20" s="206"/>
      <c r="J20" s="205"/>
      <c r="K20" s="190">
        <f t="shared" si="1"/>
        <v>0</v>
      </c>
    </row>
    <row r="21" spans="1:11" ht="33" customHeight="1" thickBot="1">
      <c r="A21" s="171" t="s">
        <v>352</v>
      </c>
      <c r="B21" s="207" t="s">
        <v>353</v>
      </c>
      <c r="C21" s="208"/>
      <c r="D21" s="209"/>
      <c r="E21" s="175" t="s">
        <v>90</v>
      </c>
      <c r="F21" s="175" t="s">
        <v>90</v>
      </c>
      <c r="G21" s="176">
        <f>G22+G23+G24+G25+G26</f>
        <v>0</v>
      </c>
      <c r="H21" s="177">
        <f>SUM(H22:H26)</f>
        <v>0</v>
      </c>
      <c r="I21" s="176">
        <f>SUM(I22:I26)</f>
        <v>0</v>
      </c>
      <c r="J21" s="177">
        <f>SUM(J22:J26)</f>
        <v>0</v>
      </c>
      <c r="K21" s="176">
        <f>K22+K23+K24+K25+K26</f>
        <v>0</v>
      </c>
    </row>
    <row r="22" spans="1:11" ht="30" customHeight="1">
      <c r="A22" s="178"/>
      <c r="B22" s="179" t="s">
        <v>354</v>
      </c>
      <c r="C22" s="180">
        <v>225</v>
      </c>
      <c r="D22" s="181"/>
      <c r="E22" s="182"/>
      <c r="F22" s="182"/>
      <c r="G22" s="183"/>
      <c r="H22" s="184"/>
      <c r="I22" s="185"/>
      <c r="J22" s="184"/>
      <c r="K22" s="190">
        <f t="shared" si="1"/>
        <v>0</v>
      </c>
    </row>
    <row r="23" spans="1:11" ht="34.5" customHeight="1">
      <c r="A23" s="178"/>
      <c r="B23" s="186" t="s">
        <v>355</v>
      </c>
      <c r="C23" s="187">
        <v>225</v>
      </c>
      <c r="D23" s="188"/>
      <c r="E23" s="189"/>
      <c r="F23" s="189"/>
      <c r="G23" s="190"/>
      <c r="H23" s="191"/>
      <c r="I23" s="192"/>
      <c r="J23" s="191"/>
      <c r="K23" s="190">
        <f t="shared" si="1"/>
        <v>0</v>
      </c>
    </row>
    <row r="24" spans="1:11" ht="15.75" customHeight="1">
      <c r="A24" s="178"/>
      <c r="B24" s="186" t="s">
        <v>356</v>
      </c>
      <c r="C24" s="187">
        <v>340</v>
      </c>
      <c r="D24" s="188"/>
      <c r="E24" s="189"/>
      <c r="F24" s="189"/>
      <c r="G24" s="190">
        <f>форма!G159</f>
        <v>0</v>
      </c>
      <c r="H24" s="191"/>
      <c r="I24" s="192"/>
      <c r="J24" s="191"/>
      <c r="K24" s="190">
        <f t="shared" si="1"/>
        <v>0</v>
      </c>
    </row>
    <row r="25" spans="1:11" ht="36" customHeight="1">
      <c r="A25" s="178"/>
      <c r="B25" s="186" t="s">
        <v>357</v>
      </c>
      <c r="C25" s="187">
        <v>226</v>
      </c>
      <c r="D25" s="188"/>
      <c r="E25" s="189"/>
      <c r="F25" s="189"/>
      <c r="G25" s="190"/>
      <c r="H25" s="191"/>
      <c r="I25" s="192"/>
      <c r="J25" s="191"/>
      <c r="K25" s="190">
        <f t="shared" si="1"/>
        <v>0</v>
      </c>
    </row>
    <row r="26" spans="1:11" ht="23.25" customHeight="1" thickBot="1">
      <c r="A26" s="178"/>
      <c r="B26" s="194" t="s">
        <v>358</v>
      </c>
      <c r="C26" s="195">
        <v>290</v>
      </c>
      <c r="D26" s="196"/>
      <c r="E26" s="197"/>
      <c r="F26" s="197"/>
      <c r="G26" s="198"/>
      <c r="H26" s="199"/>
      <c r="I26" s="200"/>
      <c r="J26" s="199"/>
      <c r="K26" s="190">
        <f t="shared" si="1"/>
        <v>0</v>
      </c>
    </row>
    <row r="27" spans="1:11" ht="24.75" customHeight="1" thickBot="1">
      <c r="A27" s="171" t="s">
        <v>359</v>
      </c>
      <c r="B27" s="207" t="s">
        <v>360</v>
      </c>
      <c r="C27" s="208">
        <v>290</v>
      </c>
      <c r="D27" s="209"/>
      <c r="E27" s="175" t="s">
        <v>90</v>
      </c>
      <c r="F27" s="175" t="s">
        <v>90</v>
      </c>
      <c r="G27" s="176">
        <v>2216</v>
      </c>
      <c r="H27" s="210"/>
      <c r="I27" s="211"/>
      <c r="J27" s="210"/>
      <c r="K27" s="176">
        <f>SUM(G27:J27)</f>
        <v>2216</v>
      </c>
    </row>
    <row r="28" spans="1:11" ht="49.5" customHeight="1" thickBot="1">
      <c r="A28" s="171" t="s">
        <v>359</v>
      </c>
      <c r="B28" s="207" t="s">
        <v>361</v>
      </c>
      <c r="C28" s="208">
        <v>290</v>
      </c>
      <c r="D28" s="209"/>
      <c r="E28" s="175" t="s">
        <v>362</v>
      </c>
      <c r="F28" s="175" t="s">
        <v>362</v>
      </c>
      <c r="G28" s="176">
        <v>14361</v>
      </c>
      <c r="H28" s="210"/>
      <c r="I28" s="211"/>
      <c r="J28" s="210"/>
      <c r="K28" s="176">
        <f>SUM(G28:J28)</f>
        <v>14361</v>
      </c>
    </row>
    <row r="29" spans="1:11" ht="33.75" customHeight="1" thickBot="1">
      <c r="A29" s="178"/>
      <c r="B29" s="207" t="s">
        <v>363</v>
      </c>
      <c r="C29" s="208">
        <v>290</v>
      </c>
      <c r="D29" s="209"/>
      <c r="E29" s="175" t="s">
        <v>362</v>
      </c>
      <c r="F29" s="175" t="s">
        <v>362</v>
      </c>
      <c r="G29" s="176"/>
      <c r="H29" s="210"/>
      <c r="I29" s="212"/>
      <c r="J29" s="213"/>
      <c r="K29" s="176">
        <f>SUM(G29:J29)</f>
        <v>0</v>
      </c>
    </row>
    <row r="30" spans="1:11" ht="33.75" customHeight="1" thickBot="1">
      <c r="A30" s="171" t="s">
        <v>364</v>
      </c>
      <c r="B30" s="207" t="s">
        <v>365</v>
      </c>
      <c r="C30" s="208">
        <v>310</v>
      </c>
      <c r="D30" s="209"/>
      <c r="E30" s="175" t="s">
        <v>90</v>
      </c>
      <c r="F30" s="175" t="s">
        <v>90</v>
      </c>
      <c r="G30" s="176">
        <f>SUM(G31:G32)</f>
        <v>0</v>
      </c>
      <c r="H30" s="177">
        <f>SUM(H31:H32)</f>
        <v>0</v>
      </c>
      <c r="I30" s="176">
        <f>SUM(I31:I32)</f>
        <v>0</v>
      </c>
      <c r="J30" s="177">
        <f>SUM(J31:J32)</f>
        <v>0</v>
      </c>
      <c r="K30" s="176">
        <f>SUM(K31:K32)</f>
        <v>0</v>
      </c>
    </row>
    <row r="31" spans="1:11" ht="25.5" customHeight="1">
      <c r="A31" s="178"/>
      <c r="B31" s="179" t="s">
        <v>366</v>
      </c>
      <c r="C31" s="214">
        <v>310</v>
      </c>
      <c r="D31" s="215"/>
      <c r="E31" s="216"/>
      <c r="F31" s="216"/>
      <c r="G31" s="217"/>
      <c r="H31" s="184"/>
      <c r="I31" s="185"/>
      <c r="J31" s="184"/>
      <c r="K31" s="217">
        <f>SUM(G31:J31)</f>
        <v>0</v>
      </c>
    </row>
    <row r="32" spans="1:11" ht="28.5" customHeight="1" thickBot="1">
      <c r="A32" s="178"/>
      <c r="B32" s="194" t="s">
        <v>367</v>
      </c>
      <c r="C32" s="218">
        <v>310</v>
      </c>
      <c r="D32" s="219"/>
      <c r="E32" s="220"/>
      <c r="F32" s="220"/>
      <c r="G32" s="221"/>
      <c r="H32" s="199"/>
      <c r="I32" s="200"/>
      <c r="J32" s="199"/>
      <c r="K32" s="217">
        <f>SUM(G32:J32)</f>
        <v>0</v>
      </c>
    </row>
    <row r="33" spans="1:11" ht="15.75" thickBot="1">
      <c r="A33" s="222"/>
      <c r="B33" s="207" t="s">
        <v>368</v>
      </c>
      <c r="C33" s="208"/>
      <c r="D33" s="209"/>
      <c r="E33" s="175"/>
      <c r="F33" s="175"/>
      <c r="G33" s="176">
        <f>G30+G29+G28+G27+G21+G7</f>
        <v>178079.9</v>
      </c>
      <c r="H33" s="176">
        <f>H30+H29+H28+H27+H21+H7</f>
        <v>0</v>
      </c>
      <c r="I33" s="176">
        <f>I30+I29+I28+I27+I21+I7</f>
        <v>0</v>
      </c>
      <c r="J33" s="176">
        <f>J30+J29+J28+J27+J21+J7</f>
        <v>0</v>
      </c>
      <c r="K33" s="176">
        <f>K30+K29+K28+K27+K21+K7</f>
        <v>178079.9</v>
      </c>
    </row>
    <row r="36" spans="1:36" s="112" customFormat="1" ht="30.75" customHeight="1" thickBot="1">
      <c r="A36" s="408" t="s">
        <v>446</v>
      </c>
      <c r="B36" s="408"/>
      <c r="C36" s="431"/>
      <c r="D36" s="431"/>
      <c r="E36" s="431"/>
      <c r="F36" s="36"/>
      <c r="G36" s="409" t="s">
        <v>448</v>
      </c>
      <c r="H36" s="40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337" customFormat="1" ht="12.75">
      <c r="A37" s="258"/>
      <c r="B37" s="257"/>
      <c r="C37" s="257"/>
      <c r="D37" s="257"/>
      <c r="E37" s="257"/>
      <c r="F37" s="37" t="s">
        <v>2</v>
      </c>
      <c r="G37" s="354" t="s">
        <v>3</v>
      </c>
      <c r="H37" s="354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</row>
    <row r="38" spans="1:36" s="337" customFormat="1" ht="25.5" customHeight="1" thickBot="1">
      <c r="A38" s="405" t="s">
        <v>445</v>
      </c>
      <c r="B38" s="405"/>
      <c r="C38" s="257"/>
      <c r="D38" s="257"/>
      <c r="E38" s="257"/>
      <c r="F38" s="38"/>
      <c r="G38" s="406" t="s">
        <v>460</v>
      </c>
      <c r="H38" s="406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</row>
    <row r="39" spans="1:36" s="337" customFormat="1" ht="17.25" customHeight="1">
      <c r="A39" s="430"/>
      <c r="B39" s="430"/>
      <c r="C39" s="257"/>
      <c r="D39" s="257"/>
      <c r="E39" s="257"/>
      <c r="F39" s="19" t="s">
        <v>2</v>
      </c>
      <c r="G39" s="355" t="s">
        <v>3</v>
      </c>
      <c r="H39" s="355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</row>
    <row r="40" spans="1:9" s="20" customFormat="1" ht="12.75" customHeight="1">
      <c r="A40" s="165"/>
      <c r="B40" s="166"/>
      <c r="C40" s="167"/>
      <c r="D40" s="167"/>
      <c r="E40" s="167"/>
      <c r="F40" s="167"/>
      <c r="G40" s="167"/>
      <c r="H40" s="167"/>
      <c r="I40" s="167"/>
    </row>
    <row r="41" s="286" customFormat="1" ht="12.75"/>
  </sheetData>
  <sheetProtection/>
  <mergeCells count="20">
    <mergeCell ref="C2:K2"/>
    <mergeCell ref="K5:K6"/>
    <mergeCell ref="A36:B36"/>
    <mergeCell ref="A39:B39"/>
    <mergeCell ref="G39:H39"/>
    <mergeCell ref="C36:E36"/>
    <mergeCell ref="G36:H36"/>
    <mergeCell ref="G37:H37"/>
    <mergeCell ref="A38:B38"/>
    <mergeCell ref="G38:H38"/>
    <mergeCell ref="B1:J1"/>
    <mergeCell ref="A5:A6"/>
    <mergeCell ref="B5:B6"/>
    <mergeCell ref="C5:C6"/>
    <mergeCell ref="D5:D6"/>
    <mergeCell ref="E5:E6"/>
    <mergeCell ref="F5:F6"/>
    <mergeCell ref="G5:J5"/>
    <mergeCell ref="B3:I3"/>
    <mergeCell ref="A2:B2"/>
  </mergeCells>
  <printOptions/>
  <pageMargins left="0" right="0" top="0.1968503937007874" bottom="0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25"/>
  <sheetViews>
    <sheetView zoomScalePageLayoutView="0" workbookViewId="0" topLeftCell="A11">
      <selection activeCell="F25" sqref="F25"/>
    </sheetView>
  </sheetViews>
  <sheetFormatPr defaultColWidth="9.140625" defaultRowHeight="12.75"/>
  <cols>
    <col min="1" max="1" width="26.00390625" style="0" customWidth="1"/>
    <col min="2" max="2" width="14.140625" style="0" bestFit="1" customWidth="1"/>
    <col min="3" max="3" width="14.00390625" style="0" customWidth="1"/>
    <col min="4" max="4" width="14.140625" style="0" bestFit="1" customWidth="1"/>
    <col min="10" max="10" width="12.28125" style="0" customWidth="1"/>
    <col min="12" max="12" width="10.8515625" style="0" bestFit="1" customWidth="1"/>
  </cols>
  <sheetData>
    <row r="1" spans="2:12" ht="18.75">
      <c r="B1" s="341"/>
      <c r="C1" s="341"/>
      <c r="D1" s="341"/>
      <c r="E1" s="341"/>
      <c r="F1" s="341"/>
      <c r="G1" s="341"/>
      <c r="H1" s="341"/>
      <c r="I1" s="447" t="s">
        <v>439</v>
      </c>
      <c r="J1" s="447"/>
      <c r="K1" s="447"/>
      <c r="L1" s="447"/>
    </row>
    <row r="2" spans="2:16" ht="70.5" customHeight="1">
      <c r="B2" s="342"/>
      <c r="C2" s="342"/>
      <c r="D2" s="342"/>
      <c r="E2" s="342"/>
      <c r="F2" s="342"/>
      <c r="G2" s="342"/>
      <c r="H2" s="448" t="s">
        <v>440</v>
      </c>
      <c r="I2" s="448"/>
      <c r="J2" s="448"/>
      <c r="K2" s="448"/>
      <c r="L2" s="448"/>
      <c r="M2" s="448"/>
      <c r="N2" s="343"/>
      <c r="O2" s="343"/>
      <c r="P2" s="343"/>
    </row>
    <row r="3" spans="1:12" ht="18.75">
      <c r="A3" s="344" t="s">
        <v>441</v>
      </c>
      <c r="B3" s="344"/>
      <c r="C3" s="344"/>
      <c r="D3" s="344"/>
      <c r="E3" s="344"/>
      <c r="F3" s="344"/>
      <c r="G3" s="344"/>
      <c r="H3" s="449" t="s">
        <v>0</v>
      </c>
      <c r="I3" s="449"/>
      <c r="J3" s="449"/>
      <c r="K3" s="449"/>
      <c r="L3" s="449"/>
    </row>
    <row r="4" spans="1:12" ht="18">
      <c r="A4" s="344"/>
      <c r="B4" s="344"/>
      <c r="C4" s="344"/>
      <c r="D4" s="344"/>
      <c r="E4" s="344"/>
      <c r="F4" s="344"/>
      <c r="G4" s="344"/>
      <c r="H4" s="345" t="s">
        <v>394</v>
      </c>
      <c r="I4" s="345"/>
      <c r="J4" s="345"/>
      <c r="K4" s="345"/>
      <c r="L4" s="345"/>
    </row>
    <row r="5" spans="1:12" ht="18">
      <c r="A5" s="346"/>
      <c r="H5" s="345" t="s">
        <v>395</v>
      </c>
      <c r="I5" s="345"/>
      <c r="J5" s="345"/>
      <c r="K5" s="345"/>
      <c r="L5" s="345"/>
    </row>
    <row r="6" spans="1:12" ht="18">
      <c r="A6" s="346"/>
      <c r="H6" s="347" t="s">
        <v>442</v>
      </c>
      <c r="I6" s="347"/>
      <c r="J6" s="347"/>
      <c r="K6" s="347"/>
      <c r="L6" s="348"/>
    </row>
    <row r="7" spans="1:16" ht="18">
      <c r="A7" s="346"/>
      <c r="H7" s="450" t="s">
        <v>465</v>
      </c>
      <c r="I7" s="450"/>
      <c r="J7" s="450"/>
      <c r="K7" s="450"/>
      <c r="L7" s="450"/>
      <c r="M7" s="450"/>
      <c r="N7" s="347"/>
      <c r="O7" s="347"/>
      <c r="P7" s="347"/>
    </row>
    <row r="9" spans="1:12" ht="18">
      <c r="A9" s="443" t="s">
        <v>373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</row>
    <row r="10" spans="1:12" ht="55.5" customHeight="1">
      <c r="A10" s="444" t="s">
        <v>134</v>
      </c>
      <c r="B10" s="444"/>
      <c r="C10" s="444"/>
      <c r="D10" s="445" t="s">
        <v>444</v>
      </c>
      <c r="E10" s="445"/>
      <c r="F10" s="445"/>
      <c r="G10" s="445"/>
      <c r="H10" s="445"/>
      <c r="I10" s="445"/>
      <c r="J10" s="445"/>
      <c r="K10" s="445"/>
      <c r="L10" s="445"/>
    </row>
    <row r="11" ht="13.5" thickBot="1"/>
    <row r="12" spans="1:12" ht="51">
      <c r="A12" s="226" t="s">
        <v>381</v>
      </c>
      <c r="B12" s="446" t="s">
        <v>374</v>
      </c>
      <c r="C12" s="446"/>
      <c r="D12" s="446" t="s">
        <v>375</v>
      </c>
      <c r="E12" s="446"/>
      <c r="F12" s="446" t="s">
        <v>376</v>
      </c>
      <c r="G12" s="446"/>
      <c r="H12" s="446" t="s">
        <v>377</v>
      </c>
      <c r="I12" s="446"/>
      <c r="J12" s="227" t="s">
        <v>378</v>
      </c>
      <c r="K12" s="227" t="s">
        <v>379</v>
      </c>
      <c r="L12" s="228" t="s">
        <v>380</v>
      </c>
    </row>
    <row r="13" spans="1:12" ht="12.75">
      <c r="A13" s="229"/>
      <c r="B13" s="223" t="s">
        <v>382</v>
      </c>
      <c r="C13" s="223" t="s">
        <v>369</v>
      </c>
      <c r="D13" s="223" t="s">
        <v>382</v>
      </c>
      <c r="E13" s="223" t="s">
        <v>369</v>
      </c>
      <c r="F13" s="223" t="s">
        <v>382</v>
      </c>
      <c r="G13" s="223" t="s">
        <v>369</v>
      </c>
      <c r="H13" s="223" t="s">
        <v>382</v>
      </c>
      <c r="I13" s="223" t="s">
        <v>369</v>
      </c>
      <c r="J13" s="223" t="s">
        <v>382</v>
      </c>
      <c r="K13" s="223" t="s">
        <v>370</v>
      </c>
      <c r="L13" s="230" t="s">
        <v>382</v>
      </c>
    </row>
    <row r="14" spans="1:12" ht="12.75">
      <c r="A14" s="231">
        <v>1</v>
      </c>
      <c r="B14" s="224">
        <v>2</v>
      </c>
      <c r="C14" s="224">
        <v>3</v>
      </c>
      <c r="D14" s="224">
        <v>4</v>
      </c>
      <c r="E14" s="224">
        <v>5</v>
      </c>
      <c r="F14" s="224">
        <v>6</v>
      </c>
      <c r="G14" s="224">
        <v>7</v>
      </c>
      <c r="H14" s="224">
        <v>8</v>
      </c>
      <c r="I14" s="224">
        <v>9</v>
      </c>
      <c r="J14" s="224" t="s">
        <v>397</v>
      </c>
      <c r="K14" s="224">
        <v>11</v>
      </c>
      <c r="L14" s="232" t="s">
        <v>398</v>
      </c>
    </row>
    <row r="15" spans="1:12" ht="60.75" customHeight="1">
      <c r="A15" s="233" t="s">
        <v>412</v>
      </c>
      <c r="B15" s="349">
        <v>2053.5</v>
      </c>
      <c r="C15" s="287">
        <f>B15*100/J18</f>
        <v>39.866385194003115</v>
      </c>
      <c r="D15" s="349">
        <f>D18/K18*K15</f>
        <v>0</v>
      </c>
      <c r="E15" s="287">
        <f>D15*100/J18</f>
        <v>0</v>
      </c>
      <c r="F15" s="349">
        <f>F18/K18*K15</f>
        <v>55.57133333333333</v>
      </c>
      <c r="G15" s="287">
        <f>F15*100/J18</f>
        <v>1.0788547262775805</v>
      </c>
      <c r="H15" s="351">
        <f>H18/K18*K15</f>
        <v>37.160374999999995</v>
      </c>
      <c r="I15" s="287">
        <f>H15*100/J18</f>
        <v>0.7214267463859767</v>
      </c>
      <c r="J15" s="351">
        <f>B15+D15+F15+H15</f>
        <v>2146.2317083333332</v>
      </c>
      <c r="K15" s="225">
        <v>15</v>
      </c>
      <c r="L15" s="288">
        <f>J15/K15</f>
        <v>143.08211388888887</v>
      </c>
    </row>
    <row r="16" spans="1:12" ht="66" customHeight="1">
      <c r="A16" s="233" t="s">
        <v>413</v>
      </c>
      <c r="B16" s="349">
        <v>2874.9</v>
      </c>
      <c r="C16" s="287">
        <f>B16*100/J18</f>
        <v>55.81293927160436</v>
      </c>
      <c r="D16" s="349">
        <f>D18/K18*K16</f>
        <v>0</v>
      </c>
      <c r="E16" s="287">
        <f>D16*100/J18</f>
        <v>0</v>
      </c>
      <c r="F16" s="349">
        <f>F18/K18*K16</f>
        <v>77.79986666666666</v>
      </c>
      <c r="G16" s="287">
        <f>F16*100/J18</f>
        <v>1.5103966167886127</v>
      </c>
      <c r="H16" s="351">
        <f>H18/K18*K16</f>
        <v>52.024525</v>
      </c>
      <c r="I16" s="287">
        <f>H16*100/J18</f>
        <v>1.0099974449403675</v>
      </c>
      <c r="J16" s="351">
        <f>B16+D16+F16+H16</f>
        <v>3004.7243916666666</v>
      </c>
      <c r="K16" s="225">
        <v>21</v>
      </c>
      <c r="L16" s="288">
        <f>J16/K16</f>
        <v>143.0821138888889</v>
      </c>
    </row>
    <row r="17" spans="1:12" ht="76.5" customHeight="1" thickBot="1">
      <c r="A17" s="289" t="s">
        <v>414</v>
      </c>
      <c r="B17" s="350">
        <f>(B18/K18)*K17</f>
        <v>0</v>
      </c>
      <c r="C17" s="290">
        <f>B17*100/J18</f>
        <v>0</v>
      </c>
      <c r="D17" s="350">
        <f>D18/K18*K17</f>
        <v>0</v>
      </c>
      <c r="E17" s="290">
        <v>0</v>
      </c>
      <c r="F17" s="350">
        <f>F18/K18*K17</f>
        <v>0</v>
      </c>
      <c r="G17" s="290">
        <f>F17*100/J18</f>
        <v>0</v>
      </c>
      <c r="H17" s="352">
        <f>H18/K18*K17</f>
        <v>0</v>
      </c>
      <c r="I17" s="290">
        <f>H17*100/J18</f>
        <v>0</v>
      </c>
      <c r="J17" s="352">
        <f>B17+D17+F17+H17</f>
        <v>0</v>
      </c>
      <c r="K17" s="291"/>
      <c r="L17" s="292">
        <v>0</v>
      </c>
    </row>
    <row r="18" spans="1:12" ht="19.5" thickBot="1">
      <c r="A18" s="293" t="s">
        <v>372</v>
      </c>
      <c r="B18" s="294">
        <f>'расшифровка раз.2'!I7/1000</f>
        <v>4928.371</v>
      </c>
      <c r="C18" s="295">
        <v>1</v>
      </c>
      <c r="D18" s="294">
        <f>'расшифровка раз.2'!I28/1000</f>
        <v>0</v>
      </c>
      <c r="E18" s="295">
        <v>1</v>
      </c>
      <c r="F18" s="294">
        <f>'расшифровка раз.2'!I43/1000</f>
        <v>133.3712</v>
      </c>
      <c r="G18" s="295">
        <v>1</v>
      </c>
      <c r="H18" s="294">
        <f>'расшифровка раз.2'!I51/1000</f>
        <v>89.1849</v>
      </c>
      <c r="I18" s="295">
        <v>1</v>
      </c>
      <c r="J18" s="294">
        <f>SUM(J15:J17)</f>
        <v>5150.956099999999</v>
      </c>
      <c r="K18" s="294">
        <f>SUM(K15:K17)</f>
        <v>36</v>
      </c>
      <c r="L18" s="296">
        <f>J18/K18</f>
        <v>143.08211388888887</v>
      </c>
    </row>
    <row r="22" spans="1:4" s="257" customFormat="1" ht="13.5" thickBot="1">
      <c r="A22" s="256" t="s">
        <v>410</v>
      </c>
      <c r="B22" s="270"/>
      <c r="C22" s="409" t="s">
        <v>448</v>
      </c>
      <c r="D22" s="409"/>
    </row>
    <row r="23" spans="2:4" s="257" customFormat="1" ht="12.75">
      <c r="B23" s="271" t="s">
        <v>2</v>
      </c>
      <c r="C23" s="451" t="s">
        <v>3</v>
      </c>
      <c r="D23" s="451"/>
    </row>
    <row r="24" spans="1:4" s="257" customFormat="1" ht="16.5" customHeight="1" thickBot="1">
      <c r="A24" s="258" t="s">
        <v>445</v>
      </c>
      <c r="B24" s="270"/>
      <c r="C24" s="406" t="s">
        <v>460</v>
      </c>
      <c r="D24" s="406"/>
    </row>
    <row r="25" spans="2:4" s="257" customFormat="1" ht="12.75">
      <c r="B25" s="271" t="s">
        <v>2</v>
      </c>
      <c r="C25" s="451" t="s">
        <v>3</v>
      </c>
      <c r="D25" s="451"/>
    </row>
  </sheetData>
  <sheetProtection/>
  <mergeCells count="15">
    <mergeCell ref="C24:D24"/>
    <mergeCell ref="C25:D25"/>
    <mergeCell ref="C22:D22"/>
    <mergeCell ref="C23:D23"/>
    <mergeCell ref="I1:L1"/>
    <mergeCell ref="H2:M2"/>
    <mergeCell ref="H3:L3"/>
    <mergeCell ref="H7:M7"/>
    <mergeCell ref="A9:L9"/>
    <mergeCell ref="A10:C10"/>
    <mergeCell ref="D10:L10"/>
    <mergeCell ref="H12:I12"/>
    <mergeCell ref="F12:G12"/>
    <mergeCell ref="D12:E12"/>
    <mergeCell ref="B12:C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47"/>
  <sheetViews>
    <sheetView tabSelected="1" zoomScale="90" zoomScaleNormal="90" zoomScalePageLayoutView="0" workbookViewId="0" topLeftCell="B25">
      <selection activeCell="C34" sqref="C34"/>
    </sheetView>
  </sheetViews>
  <sheetFormatPr defaultColWidth="9.140625" defaultRowHeight="12.75"/>
  <cols>
    <col min="1" max="1" width="34.57421875" style="162" customWidth="1"/>
    <col min="2" max="2" width="17.00390625" style="0" customWidth="1"/>
    <col min="3" max="3" width="16.8515625" style="0" customWidth="1"/>
    <col min="4" max="4" width="15.8515625" style="0" customWidth="1"/>
    <col min="5" max="5" width="12.140625" style="0" customWidth="1"/>
    <col min="6" max="6" width="14.57421875" style="0" customWidth="1"/>
    <col min="7" max="7" width="15.00390625" style="0" customWidth="1"/>
    <col min="8" max="9" width="18.140625" style="0" customWidth="1"/>
  </cols>
  <sheetData>
    <row r="1" spans="7:9" ht="16.5" customHeight="1">
      <c r="G1" s="452" t="s">
        <v>391</v>
      </c>
      <c r="H1" s="452"/>
      <c r="I1" s="452"/>
    </row>
    <row r="2" spans="7:9" ht="15">
      <c r="G2" s="452" t="s">
        <v>392</v>
      </c>
      <c r="H2" s="452"/>
      <c r="I2" s="452"/>
    </row>
    <row r="3" spans="7:9" ht="15">
      <c r="G3" s="452" t="s">
        <v>393</v>
      </c>
      <c r="H3" s="452"/>
      <c r="I3" s="452"/>
    </row>
    <row r="4" ht="12" customHeight="1">
      <c r="G4" s="236"/>
    </row>
    <row r="5" spans="6:7" ht="18.75">
      <c r="F5" s="238" t="s">
        <v>0</v>
      </c>
      <c r="G5" s="236"/>
    </row>
    <row r="6" ht="18.75">
      <c r="F6" s="238" t="s">
        <v>394</v>
      </c>
    </row>
    <row r="7" ht="18.75">
      <c r="F7" s="238" t="s">
        <v>395</v>
      </c>
    </row>
    <row r="8" spans="6:9" ht="18.75">
      <c r="F8" s="239"/>
      <c r="G8" s="240"/>
      <c r="H8" s="241" t="s">
        <v>396</v>
      </c>
      <c r="I8" s="241"/>
    </row>
    <row r="9" spans="6:9" ht="18.75">
      <c r="F9" s="238" t="s">
        <v>466</v>
      </c>
      <c r="G9" s="241"/>
      <c r="H9" s="241"/>
      <c r="I9" s="241"/>
    </row>
    <row r="10" spans="6:9" ht="13.5" customHeight="1">
      <c r="F10" s="237"/>
      <c r="G10" s="241"/>
      <c r="H10" s="241"/>
      <c r="I10" s="241"/>
    </row>
    <row r="11" spans="1:9" ht="96.75" customHeight="1">
      <c r="A11" s="453" t="s">
        <v>467</v>
      </c>
      <c r="B11" s="453"/>
      <c r="C11" s="453"/>
      <c r="D11" s="453"/>
      <c r="E11" s="453"/>
      <c r="F11" s="453"/>
      <c r="G11" s="453"/>
      <c r="H11" s="453"/>
      <c r="I11" s="453"/>
    </row>
    <row r="13" spans="1:9" ht="87" customHeight="1">
      <c r="A13" s="297" t="s">
        <v>383</v>
      </c>
      <c r="B13" s="242" t="s">
        <v>384</v>
      </c>
      <c r="C13" s="242" t="s">
        <v>385</v>
      </c>
      <c r="D13" s="242" t="s">
        <v>376</v>
      </c>
      <c r="E13" s="247" t="s">
        <v>386</v>
      </c>
      <c r="F13" s="242" t="s">
        <v>387</v>
      </c>
      <c r="G13" s="242" t="s">
        <v>388</v>
      </c>
      <c r="H13" s="242" t="s">
        <v>389</v>
      </c>
      <c r="I13" s="242" t="s">
        <v>390</v>
      </c>
    </row>
    <row r="14" spans="1:9" ht="15.75" customHeight="1">
      <c r="A14" s="298"/>
      <c r="B14" s="234" t="s">
        <v>382</v>
      </c>
      <c r="C14" s="234" t="s">
        <v>382</v>
      </c>
      <c r="D14" s="234" t="s">
        <v>382</v>
      </c>
      <c r="E14" s="248" t="s">
        <v>382</v>
      </c>
      <c r="F14" s="234" t="s">
        <v>382</v>
      </c>
      <c r="G14" s="234" t="s">
        <v>370</v>
      </c>
      <c r="H14" s="234" t="s">
        <v>382</v>
      </c>
      <c r="I14" s="234" t="s">
        <v>382</v>
      </c>
    </row>
    <row r="15" spans="1:9" s="245" customFormat="1" ht="11.25">
      <c r="A15" s="299">
        <v>1</v>
      </c>
      <c r="B15" s="244">
        <v>2</v>
      </c>
      <c r="C15" s="244">
        <v>3</v>
      </c>
      <c r="D15" s="244">
        <v>4</v>
      </c>
      <c r="E15" s="249">
        <v>5</v>
      </c>
      <c r="F15" s="244">
        <v>6</v>
      </c>
      <c r="G15" s="244">
        <v>7</v>
      </c>
      <c r="H15" s="244">
        <v>8</v>
      </c>
      <c r="I15" s="244">
        <v>9</v>
      </c>
    </row>
    <row r="16" spans="1:9" ht="15.75">
      <c r="A16" s="454" t="s">
        <v>468</v>
      </c>
      <c r="B16" s="454"/>
      <c r="C16" s="454"/>
      <c r="D16" s="454"/>
      <c r="E16" s="454"/>
      <c r="F16" s="454"/>
      <c r="G16" s="454"/>
      <c r="H16" s="454"/>
      <c r="I16" s="454"/>
    </row>
    <row r="17" spans="1:9" ht="46.5" customHeight="1">
      <c r="A17" s="300" t="s">
        <v>412</v>
      </c>
      <c r="B17" s="250">
        <v>1988.4</v>
      </c>
      <c r="C17" s="250">
        <v>0</v>
      </c>
      <c r="D17" s="250">
        <v>40.2</v>
      </c>
      <c r="E17" s="250">
        <v>60</v>
      </c>
      <c r="F17" s="250">
        <f>SUM(B17:E17)</f>
        <v>2088.6000000000004</v>
      </c>
      <c r="G17" s="235">
        <v>15</v>
      </c>
      <c r="H17" s="250">
        <f>F17/G17</f>
        <v>139.24000000000004</v>
      </c>
      <c r="I17" s="250">
        <v>84.6</v>
      </c>
    </row>
    <row r="18" spans="1:9" ht="49.5" customHeight="1">
      <c r="A18" s="300" t="s">
        <v>413</v>
      </c>
      <c r="B18" s="250">
        <v>3048.8</v>
      </c>
      <c r="C18" s="250">
        <v>0</v>
      </c>
      <c r="D18" s="250">
        <v>61.6</v>
      </c>
      <c r="E18" s="250">
        <v>92</v>
      </c>
      <c r="F18" s="250">
        <f>SUM(B18:E18)</f>
        <v>3202.4</v>
      </c>
      <c r="G18" s="235">
        <v>23</v>
      </c>
      <c r="H18" s="250">
        <f>F18/G18</f>
        <v>139.23478260869567</v>
      </c>
      <c r="I18" s="250">
        <v>129.7</v>
      </c>
    </row>
    <row r="19" spans="1:9" ht="63" customHeight="1">
      <c r="A19" s="301" t="s">
        <v>414</v>
      </c>
      <c r="B19" s="250">
        <v>0</v>
      </c>
      <c r="C19" s="250">
        <v>0</v>
      </c>
      <c r="D19" s="250">
        <v>0</v>
      </c>
      <c r="E19" s="250">
        <v>0</v>
      </c>
      <c r="F19" s="250">
        <f>SUM(B19:E19)</f>
        <v>0</v>
      </c>
      <c r="G19" s="235">
        <v>0</v>
      </c>
      <c r="H19" s="250">
        <v>0</v>
      </c>
      <c r="I19" s="250">
        <v>0</v>
      </c>
    </row>
    <row r="20" spans="1:9" ht="15.75">
      <c r="A20" s="302" t="s">
        <v>372</v>
      </c>
      <c r="B20" s="250">
        <f>SUM(B17:B19)</f>
        <v>5037.200000000001</v>
      </c>
      <c r="C20" s="250">
        <f aca="true" t="shared" si="0" ref="C20:I20">SUM(C17:C19)</f>
        <v>0</v>
      </c>
      <c r="D20" s="250">
        <f t="shared" si="0"/>
        <v>101.80000000000001</v>
      </c>
      <c r="E20" s="250">
        <f t="shared" si="0"/>
        <v>152</v>
      </c>
      <c r="F20" s="250">
        <f t="shared" si="0"/>
        <v>5291</v>
      </c>
      <c r="G20" s="250">
        <f t="shared" si="0"/>
        <v>38</v>
      </c>
      <c r="H20" s="250">
        <v>0</v>
      </c>
      <c r="I20" s="250">
        <f t="shared" si="0"/>
        <v>214.29999999999998</v>
      </c>
    </row>
    <row r="21" spans="1:9" ht="15.75">
      <c r="A21" s="454" t="s">
        <v>469</v>
      </c>
      <c r="B21" s="454"/>
      <c r="C21" s="454"/>
      <c r="D21" s="454"/>
      <c r="E21" s="454"/>
      <c r="F21" s="454"/>
      <c r="G21" s="454"/>
      <c r="H21" s="454"/>
      <c r="I21" s="454"/>
    </row>
    <row r="22" spans="1:9" ht="45">
      <c r="A22" s="300" t="s">
        <v>412</v>
      </c>
      <c r="B22" s="250">
        <f>'прил №4'!B15</f>
        <v>2053.5</v>
      </c>
      <c r="C22" s="250">
        <f>'прил №4'!D15</f>
        <v>0</v>
      </c>
      <c r="D22" s="250">
        <f>'прил №4'!F15</f>
        <v>55.57133333333333</v>
      </c>
      <c r="E22" s="250">
        <f>'прил №4'!H15</f>
        <v>37.160374999999995</v>
      </c>
      <c r="F22" s="250">
        <f>B22+C22+D22+E22</f>
        <v>2146.2317083333332</v>
      </c>
      <c r="G22" s="235">
        <f>'прил №4'!K15</f>
        <v>15</v>
      </c>
      <c r="H22" s="250">
        <f>F22/G22</f>
        <v>143.08211388888887</v>
      </c>
      <c r="I22" s="250">
        <f>I25/G25*G22</f>
        <v>74.19995833333333</v>
      </c>
    </row>
    <row r="23" spans="1:9" ht="45">
      <c r="A23" s="300" t="s">
        <v>413</v>
      </c>
      <c r="B23" s="250">
        <f>'прил №4'!B16</f>
        <v>2874.9</v>
      </c>
      <c r="C23" s="250">
        <f>'прил №4'!D16</f>
        <v>0</v>
      </c>
      <c r="D23" s="250">
        <f>'прил №4'!F16</f>
        <v>77.79986666666666</v>
      </c>
      <c r="E23" s="250">
        <f>'прил №4'!H16</f>
        <v>52.024525</v>
      </c>
      <c r="F23" s="250">
        <f>B23+C23+D23+E23</f>
        <v>3004.7243916666666</v>
      </c>
      <c r="G23" s="235">
        <f>'прил №4'!K16</f>
        <v>21</v>
      </c>
      <c r="H23" s="250">
        <f>F23/G23</f>
        <v>143.0821138888889</v>
      </c>
      <c r="I23" s="250">
        <f>I25/G25*G23</f>
        <v>103.87994166666667</v>
      </c>
    </row>
    <row r="24" spans="1:9" ht="60">
      <c r="A24" s="301" t="s">
        <v>414</v>
      </c>
      <c r="B24" s="250">
        <f>'прил №4'!B17</f>
        <v>0</v>
      </c>
      <c r="C24" s="250">
        <f>'прил №4'!D17</f>
        <v>0</v>
      </c>
      <c r="D24" s="250">
        <f>'прил №4'!F17</f>
        <v>0</v>
      </c>
      <c r="E24" s="250">
        <f>'прил №4'!H17</f>
        <v>0</v>
      </c>
      <c r="F24" s="250">
        <f>B24+C24+D24+E24</f>
        <v>0</v>
      </c>
      <c r="G24" s="235">
        <f>'прил №4'!K17</f>
        <v>0</v>
      </c>
      <c r="H24" s="250">
        <v>0</v>
      </c>
      <c r="I24" s="250">
        <f>I25/G25*G24</f>
        <v>0</v>
      </c>
    </row>
    <row r="25" spans="1:9" ht="15.75">
      <c r="A25" s="302" t="s">
        <v>372</v>
      </c>
      <c r="B25" s="250">
        <f aca="true" t="shared" si="1" ref="B25:G25">SUM(B22:B24)</f>
        <v>4928.4</v>
      </c>
      <c r="C25" s="250">
        <f t="shared" si="1"/>
        <v>0</v>
      </c>
      <c r="D25" s="250">
        <f t="shared" si="1"/>
        <v>133.3712</v>
      </c>
      <c r="E25" s="250">
        <f t="shared" si="1"/>
        <v>89.1849</v>
      </c>
      <c r="F25" s="250">
        <f t="shared" si="1"/>
        <v>5150.956099999999</v>
      </c>
      <c r="G25" s="250">
        <f t="shared" si="1"/>
        <v>36</v>
      </c>
      <c r="H25" s="250">
        <f>F25/G25</f>
        <v>143.08211388888887</v>
      </c>
      <c r="I25" s="250">
        <f>'расшифровка раз.3'!K33/1000</f>
        <v>178.07989999999998</v>
      </c>
    </row>
    <row r="26" spans="1:9" ht="15.75">
      <c r="A26" s="454" t="s">
        <v>470</v>
      </c>
      <c r="B26" s="454"/>
      <c r="C26" s="454"/>
      <c r="D26" s="454"/>
      <c r="E26" s="454"/>
      <c r="F26" s="454"/>
      <c r="G26" s="454"/>
      <c r="H26" s="454"/>
      <c r="I26" s="454"/>
    </row>
    <row r="27" spans="1:9" ht="45">
      <c r="A27" s="300" t="s">
        <v>412</v>
      </c>
      <c r="B27" s="250">
        <f>B22/2</f>
        <v>1026.75</v>
      </c>
      <c r="C27" s="250">
        <f>C22/2</f>
        <v>0</v>
      </c>
      <c r="D27" s="250">
        <f>D22/2</f>
        <v>27.785666666666664</v>
      </c>
      <c r="E27" s="250">
        <f>E22/2</f>
        <v>18.580187499999997</v>
      </c>
      <c r="F27" s="250">
        <f>F22/2</f>
        <v>1073.1158541666666</v>
      </c>
      <c r="G27" s="235">
        <v>15</v>
      </c>
      <c r="H27" s="250">
        <f>H22</f>
        <v>143.08211388888887</v>
      </c>
      <c r="I27" s="250">
        <f>I22/2</f>
        <v>37.099979166666664</v>
      </c>
    </row>
    <row r="28" spans="1:9" ht="45">
      <c r="A28" s="300" t="s">
        <v>413</v>
      </c>
      <c r="B28" s="250">
        <f aca="true" t="shared" si="2" ref="B28:F29">B23/2</f>
        <v>1437.45</v>
      </c>
      <c r="C28" s="250">
        <f t="shared" si="2"/>
        <v>0</v>
      </c>
      <c r="D28" s="250">
        <f t="shared" si="2"/>
        <v>38.89993333333333</v>
      </c>
      <c r="E28" s="250">
        <f t="shared" si="2"/>
        <v>26.0122625</v>
      </c>
      <c r="F28" s="250">
        <f t="shared" si="2"/>
        <v>1502.3621958333333</v>
      </c>
      <c r="G28" s="235">
        <v>21</v>
      </c>
      <c r="H28" s="250">
        <f>H23</f>
        <v>143.0821138888889</v>
      </c>
      <c r="I28" s="250">
        <f>I23/2</f>
        <v>51.939970833333334</v>
      </c>
    </row>
    <row r="29" spans="1:9" ht="60">
      <c r="A29" s="301" t="s">
        <v>414</v>
      </c>
      <c r="B29" s="250">
        <f t="shared" si="2"/>
        <v>0</v>
      </c>
      <c r="C29" s="250">
        <f t="shared" si="2"/>
        <v>0</v>
      </c>
      <c r="D29" s="250">
        <f t="shared" si="2"/>
        <v>0</v>
      </c>
      <c r="E29" s="250">
        <f t="shared" si="2"/>
        <v>0</v>
      </c>
      <c r="F29" s="250">
        <f t="shared" si="2"/>
        <v>0</v>
      </c>
      <c r="G29" s="235">
        <v>0</v>
      </c>
      <c r="H29" s="235">
        <v>0</v>
      </c>
      <c r="I29" s="235">
        <f>I24/2</f>
        <v>0</v>
      </c>
    </row>
    <row r="30" spans="1:9" ht="15.75">
      <c r="A30" s="302" t="s">
        <v>372</v>
      </c>
      <c r="B30" s="250">
        <f>SUM(B27:B29)</f>
        <v>2464.2</v>
      </c>
      <c r="C30" s="250">
        <f aca="true" t="shared" si="3" ref="C30:I30">SUM(C27:C29)</f>
        <v>0</v>
      </c>
      <c r="D30" s="250">
        <f t="shared" si="3"/>
        <v>66.6856</v>
      </c>
      <c r="E30" s="250">
        <f t="shared" si="3"/>
        <v>44.59245</v>
      </c>
      <c r="F30" s="250">
        <f t="shared" si="3"/>
        <v>2575.4780499999997</v>
      </c>
      <c r="G30" s="250">
        <f t="shared" si="3"/>
        <v>36</v>
      </c>
      <c r="H30" s="250">
        <v>143.1</v>
      </c>
      <c r="I30" s="250">
        <f t="shared" si="3"/>
        <v>89.03995</v>
      </c>
    </row>
    <row r="31" spans="1:9" ht="15.75">
      <c r="A31" s="454" t="s">
        <v>471</v>
      </c>
      <c r="B31" s="454"/>
      <c r="C31" s="454"/>
      <c r="D31" s="454"/>
      <c r="E31" s="454"/>
      <c r="F31" s="454"/>
      <c r="G31" s="454"/>
      <c r="H31" s="454"/>
      <c r="I31" s="454"/>
    </row>
    <row r="32" spans="1:9" ht="45">
      <c r="A32" s="300" t="s">
        <v>412</v>
      </c>
      <c r="B32" s="250">
        <v>2053.5</v>
      </c>
      <c r="C32" s="250">
        <f aca="true" t="shared" si="4" ref="B32:F34">C22</f>
        <v>0</v>
      </c>
      <c r="D32" s="250">
        <v>70.9</v>
      </c>
      <c r="E32" s="250">
        <v>37.2</v>
      </c>
      <c r="F32" s="250">
        <f>B32+E32+D32</f>
        <v>2161.6</v>
      </c>
      <c r="G32" s="235">
        <v>17</v>
      </c>
      <c r="H32" s="250">
        <f>H22</f>
        <v>143.08211388888887</v>
      </c>
      <c r="I32" s="250">
        <v>77.4</v>
      </c>
    </row>
    <row r="33" spans="1:9" ht="45">
      <c r="A33" s="300" t="s">
        <v>413</v>
      </c>
      <c r="B33" s="250">
        <v>2874.9</v>
      </c>
      <c r="C33" s="250">
        <f t="shared" si="4"/>
        <v>0</v>
      </c>
      <c r="D33" s="250">
        <v>98.5</v>
      </c>
      <c r="E33" s="250">
        <v>52</v>
      </c>
      <c r="F33" s="250">
        <f>B33+D33+E33</f>
        <v>3025.4</v>
      </c>
      <c r="G33" s="235">
        <v>23</v>
      </c>
      <c r="H33" s="250">
        <f>H23</f>
        <v>143.0821138888889</v>
      </c>
      <c r="I33" s="250">
        <v>108.3</v>
      </c>
    </row>
    <row r="34" spans="1:9" ht="60">
      <c r="A34" s="301" t="s">
        <v>414</v>
      </c>
      <c r="B34" s="250">
        <f t="shared" si="4"/>
        <v>0</v>
      </c>
      <c r="C34" s="250">
        <f t="shared" si="4"/>
        <v>0</v>
      </c>
      <c r="D34" s="250">
        <f t="shared" si="4"/>
        <v>0</v>
      </c>
      <c r="E34" s="250">
        <f t="shared" si="4"/>
        <v>0</v>
      </c>
      <c r="F34" s="250">
        <f t="shared" si="4"/>
        <v>0</v>
      </c>
      <c r="G34" s="235">
        <v>0</v>
      </c>
      <c r="H34" s="250">
        <f>H24</f>
        <v>0</v>
      </c>
      <c r="I34" s="250">
        <v>0</v>
      </c>
    </row>
    <row r="35" spans="1:9" ht="15.75">
      <c r="A35" s="302" t="s">
        <v>372</v>
      </c>
      <c r="B35" s="250">
        <f>B32+B33</f>
        <v>4928.4</v>
      </c>
      <c r="C35" s="250">
        <f aca="true" t="shared" si="5" ref="B35:I35">SUM(C32:C34)</f>
        <v>0</v>
      </c>
      <c r="D35" s="250">
        <f t="shared" si="5"/>
        <v>169.4</v>
      </c>
      <c r="E35" s="250">
        <f t="shared" si="5"/>
        <v>89.2</v>
      </c>
      <c r="F35" s="250">
        <f>SUM(F32:F34)</f>
        <v>5187</v>
      </c>
      <c r="G35" s="250">
        <f t="shared" si="5"/>
        <v>40</v>
      </c>
      <c r="H35" s="250">
        <v>143.1</v>
      </c>
      <c r="I35" s="250">
        <f t="shared" si="5"/>
        <v>185.7</v>
      </c>
    </row>
    <row r="36" spans="1:9" ht="15.75">
      <c r="A36" s="454" t="s">
        <v>472</v>
      </c>
      <c r="B36" s="454"/>
      <c r="C36" s="454"/>
      <c r="D36" s="454"/>
      <c r="E36" s="454"/>
      <c r="F36" s="454"/>
      <c r="G36" s="454"/>
      <c r="H36" s="454"/>
      <c r="I36" s="454"/>
    </row>
    <row r="37" spans="1:9" ht="45">
      <c r="A37" s="300" t="s">
        <v>412</v>
      </c>
      <c r="B37" s="250">
        <f>B32</f>
        <v>2053.5</v>
      </c>
      <c r="C37" s="250">
        <v>0</v>
      </c>
      <c r="D37" s="304">
        <v>88.9</v>
      </c>
      <c r="E37" s="304">
        <v>37.2</v>
      </c>
      <c r="F37" s="250">
        <f>B37+C37+D37+E37</f>
        <v>2179.6</v>
      </c>
      <c r="G37" s="235">
        <v>17</v>
      </c>
      <c r="H37" s="235">
        <v>91.7</v>
      </c>
      <c r="I37" s="235">
        <v>80.5</v>
      </c>
    </row>
    <row r="38" spans="1:9" ht="45">
      <c r="A38" s="300" t="s">
        <v>413</v>
      </c>
      <c r="B38" s="250">
        <v>2874.9</v>
      </c>
      <c r="C38" s="250">
        <v>0</v>
      </c>
      <c r="D38" s="304">
        <v>122.5</v>
      </c>
      <c r="E38" s="304">
        <v>52</v>
      </c>
      <c r="F38" s="250">
        <f>B38+C38+D38+E38</f>
        <v>3049.4</v>
      </c>
      <c r="G38" s="235">
        <v>23</v>
      </c>
      <c r="H38" s="235">
        <v>91.7</v>
      </c>
      <c r="I38" s="235">
        <v>112.6</v>
      </c>
    </row>
    <row r="39" spans="1:9" ht="60">
      <c r="A39" s="301" t="s">
        <v>414</v>
      </c>
      <c r="B39" s="250">
        <v>0</v>
      </c>
      <c r="C39" s="250">
        <v>0</v>
      </c>
      <c r="D39" s="305">
        <v>0</v>
      </c>
      <c r="E39" s="305">
        <v>0</v>
      </c>
      <c r="F39" s="250">
        <f>B39+C39+D39+E39</f>
        <v>0</v>
      </c>
      <c r="G39" s="235">
        <v>0</v>
      </c>
      <c r="H39" s="235">
        <v>0</v>
      </c>
      <c r="I39" s="235">
        <v>0</v>
      </c>
    </row>
    <row r="40" spans="1:9" ht="15.75">
      <c r="A40" s="302" t="s">
        <v>372</v>
      </c>
      <c r="B40" s="250">
        <f>SUM(B37:B39)</f>
        <v>4928.4</v>
      </c>
      <c r="C40" s="250">
        <f aca="true" t="shared" si="6" ref="C40:I40">SUM(C37:C39)</f>
        <v>0</v>
      </c>
      <c r="D40" s="250">
        <f t="shared" si="6"/>
        <v>211.4</v>
      </c>
      <c r="E40" s="250">
        <f t="shared" si="6"/>
        <v>89.2</v>
      </c>
      <c r="F40" s="250">
        <f t="shared" si="6"/>
        <v>5229</v>
      </c>
      <c r="G40" s="250">
        <f t="shared" si="6"/>
        <v>40</v>
      </c>
      <c r="H40" s="250">
        <v>91.7</v>
      </c>
      <c r="I40" s="250">
        <f t="shared" si="6"/>
        <v>193.1</v>
      </c>
    </row>
    <row r="43" spans="1:9" s="339" customFormat="1" ht="16.5" thickBot="1">
      <c r="A43" s="338" t="s">
        <v>450</v>
      </c>
      <c r="E43" s="340"/>
      <c r="H43" s="409" t="s">
        <v>448</v>
      </c>
      <c r="I43" s="409"/>
    </row>
    <row r="44" spans="1:9" s="243" customFormat="1" ht="11.25">
      <c r="A44" s="303"/>
      <c r="E44" s="243" t="s">
        <v>2</v>
      </c>
      <c r="H44" s="455" t="s">
        <v>3</v>
      </c>
      <c r="I44" s="455"/>
    </row>
    <row r="46" spans="1:9" s="15" customFormat="1" ht="12.75" thickBot="1">
      <c r="A46" s="165" t="s">
        <v>445</v>
      </c>
      <c r="E46" s="246"/>
      <c r="H46" s="406" t="s">
        <v>460</v>
      </c>
      <c r="I46" s="406"/>
    </row>
    <row r="47" spans="5:9" ht="12.75">
      <c r="E47" s="243" t="s">
        <v>2</v>
      </c>
      <c r="F47" s="243"/>
      <c r="G47" s="243"/>
      <c r="H47" s="455" t="s">
        <v>3</v>
      </c>
      <c r="I47" s="455"/>
    </row>
  </sheetData>
  <sheetProtection/>
  <mergeCells count="13">
    <mergeCell ref="H43:I43"/>
    <mergeCell ref="H46:I46"/>
    <mergeCell ref="H44:I44"/>
    <mergeCell ref="H47:I47"/>
    <mergeCell ref="A16:I16"/>
    <mergeCell ref="A36:I36"/>
    <mergeCell ref="A31:I31"/>
    <mergeCell ref="A26:I26"/>
    <mergeCell ref="A21:I21"/>
    <mergeCell ref="G1:I1"/>
    <mergeCell ref="G2:I2"/>
    <mergeCell ref="G3:I3"/>
    <mergeCell ref="A11:I11"/>
  </mergeCells>
  <printOptions/>
  <pageMargins left="0" right="0" top="0.1968503937007874" bottom="0.1968503937007874" header="0.5118110236220472" footer="0.5118110236220472"/>
  <pageSetup fitToHeight="2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Кулешова Лилия Давыдовна</cp:lastModifiedBy>
  <cp:lastPrinted>2014-01-09T11:03:21Z</cp:lastPrinted>
  <dcterms:created xsi:type="dcterms:W3CDTF">1996-10-08T23:32:33Z</dcterms:created>
  <dcterms:modified xsi:type="dcterms:W3CDTF">2014-01-09T11:05:49Z</dcterms:modified>
  <cp:category/>
  <cp:version/>
  <cp:contentType/>
  <cp:contentStatus/>
</cp:coreProperties>
</file>